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20" windowWidth="19395" windowHeight="7830"/>
  </bookViews>
  <sheets>
    <sheet name="４－１" sheetId="1" r:id="rId1"/>
    <sheet name="５－２" sheetId="2" r:id="rId2"/>
  </sheets>
  <definedNames>
    <definedName name="AS2DocOpenMode" hidden="1">"AS2DocumentEdit"</definedName>
    <definedName name="_xlnm.Print_Titles" localSheetId="1">'５－２'!$A:$A,'５－２'!$3:$7</definedName>
  </definedNames>
  <calcPr calcId="145621" fullCalcOnLoad="1"/>
</workbook>
</file>

<file path=xl/calcChain.xml><?xml version="1.0" encoding="utf-8"?>
<calcChain xmlns="http://schemas.openxmlformats.org/spreadsheetml/2006/main">
  <c r="AE78" i="2" l="1"/>
  <c r="AB78" i="2"/>
  <c r="Z78" i="2"/>
  <c r="X78" i="2"/>
  <c r="V78" i="2"/>
  <c r="U78" i="2"/>
  <c r="S78" i="2"/>
  <c r="P78" i="2"/>
  <c r="O78" i="2"/>
  <c r="N78" i="2"/>
  <c r="M78" i="2"/>
  <c r="L78" i="2"/>
  <c r="K78" i="2"/>
  <c r="J78" i="2"/>
  <c r="I78" i="2"/>
  <c r="H78" i="2"/>
  <c r="G78" i="2"/>
  <c r="F78" i="2"/>
  <c r="D78" i="2"/>
  <c r="C78" i="2"/>
  <c r="B78" i="2"/>
  <c r="AC77" i="2"/>
  <c r="AA77" i="2"/>
  <c r="Y77" i="2"/>
  <c r="W77" i="2"/>
  <c r="R77" i="2"/>
  <c r="T77" i="2" s="1"/>
  <c r="AD77" i="2" s="1"/>
  <c r="AF77" i="2" s="1"/>
  <c r="Q77" i="2"/>
  <c r="E77" i="2"/>
  <c r="AC76" i="2"/>
  <c r="AA76" i="2"/>
  <c r="Y76" i="2"/>
  <c r="W76" i="2"/>
  <c r="Q76" i="2"/>
  <c r="E76" i="2"/>
  <c r="R76" i="2" s="1"/>
  <c r="T76" i="2" s="1"/>
  <c r="AD76" i="2" s="1"/>
  <c r="AF76" i="2" s="1"/>
  <c r="L41" i="1" s="1"/>
  <c r="AC75" i="2"/>
  <c r="AA75" i="2"/>
  <c r="Y75" i="2"/>
  <c r="W75" i="2"/>
  <c r="Q75" i="2"/>
  <c r="E75" i="2"/>
  <c r="R75" i="2" s="1"/>
  <c r="T75" i="2" s="1"/>
  <c r="AD75" i="2" s="1"/>
  <c r="AF75" i="2" s="1"/>
  <c r="L40" i="1" s="1"/>
  <c r="AC74" i="2"/>
  <c r="AA74" i="2"/>
  <c r="AA78" i="2" s="1"/>
  <c r="Y74" i="2"/>
  <c r="W74" i="2"/>
  <c r="R74" i="2"/>
  <c r="T74" i="2" s="1"/>
  <c r="AD74" i="2" s="1"/>
  <c r="AF74" i="2" s="1"/>
  <c r="L39" i="1" s="1"/>
  <c r="Q74" i="2"/>
  <c r="E74" i="2"/>
  <c r="D74" i="2"/>
  <c r="AC73" i="2"/>
  <c r="AC78" i="2" s="1"/>
  <c r="AA73" i="2"/>
  <c r="Y73" i="2"/>
  <c r="Y78" i="2" s="1"/>
  <c r="W73" i="2"/>
  <c r="W78" i="2" s="1"/>
  <c r="Q73" i="2"/>
  <c r="Q78" i="2" s="1"/>
  <c r="E73" i="2"/>
  <c r="D71" i="2"/>
  <c r="AE70" i="2"/>
  <c r="S70" i="2"/>
  <c r="K70" i="2"/>
  <c r="AC69" i="2"/>
  <c r="Z69" i="2"/>
  <c r="Y69" i="2"/>
  <c r="W69" i="2"/>
  <c r="R69" i="2"/>
  <c r="T69" i="2" s="1"/>
  <c r="AD69" i="2" s="1"/>
  <c r="AF69" i="2" s="1"/>
  <c r="Q69" i="2"/>
  <c r="E69" i="2"/>
  <c r="AC68" i="2"/>
  <c r="AA68" i="2"/>
  <c r="AA69" i="2" s="1"/>
  <c r="Y68" i="2"/>
  <c r="W68" i="2"/>
  <c r="Q68" i="2"/>
  <c r="E68" i="2"/>
  <c r="R68" i="2" s="1"/>
  <c r="T68" i="2" s="1"/>
  <c r="AD68" i="2" s="1"/>
  <c r="AF68" i="2" s="1"/>
  <c r="L32" i="1" s="1"/>
  <c r="AC67" i="2"/>
  <c r="AA67" i="2"/>
  <c r="Y67" i="2"/>
  <c r="W67" i="2"/>
  <c r="Q67" i="2"/>
  <c r="E67" i="2"/>
  <c r="R67" i="2" s="1"/>
  <c r="T67" i="2" s="1"/>
  <c r="AD67" i="2" s="1"/>
  <c r="AF67" i="2" s="1"/>
  <c r="L31" i="1" s="1"/>
  <c r="AC66" i="2"/>
  <c r="AA66" i="2"/>
  <c r="Y66" i="2"/>
  <c r="W66" i="2"/>
  <c r="R66" i="2"/>
  <c r="T66" i="2" s="1"/>
  <c r="AD66" i="2" s="1"/>
  <c r="AF66" i="2" s="1"/>
  <c r="Q66" i="2"/>
  <c r="E66" i="2"/>
  <c r="AC65" i="2"/>
  <c r="AA65" i="2"/>
  <c r="Y65" i="2"/>
  <c r="W65" i="2"/>
  <c r="R65" i="2"/>
  <c r="T65" i="2" s="1"/>
  <c r="AD65" i="2" s="1"/>
  <c r="AF65" i="2" s="1"/>
  <c r="Q65" i="2"/>
  <c r="E65" i="2"/>
  <c r="AC64" i="2"/>
  <c r="AA64" i="2"/>
  <c r="Y64" i="2"/>
  <c r="W64" i="2"/>
  <c r="Q64" i="2"/>
  <c r="E64" i="2"/>
  <c r="R64" i="2" s="1"/>
  <c r="T64" i="2" s="1"/>
  <c r="AD64" i="2" s="1"/>
  <c r="AF64" i="2" s="1"/>
  <c r="L28" i="1" s="1"/>
  <c r="AE63" i="2"/>
  <c r="AC63" i="2"/>
  <c r="AB63" i="2"/>
  <c r="AB70" i="2" s="1"/>
  <c r="AA63" i="2"/>
  <c r="AA70" i="2" s="1"/>
  <c r="Z63" i="2"/>
  <c r="Z70" i="2" s="1"/>
  <c r="Y63" i="2"/>
  <c r="Y70" i="2" s="1"/>
  <c r="X63" i="2"/>
  <c r="X70" i="2" s="1"/>
  <c r="W63" i="2"/>
  <c r="W70" i="2" s="1"/>
  <c r="V63" i="2"/>
  <c r="V70" i="2" s="1"/>
  <c r="U63" i="2"/>
  <c r="U70" i="2" s="1"/>
  <c r="S63" i="2"/>
  <c r="P63" i="2"/>
  <c r="P70" i="2" s="1"/>
  <c r="O63" i="2"/>
  <c r="O70" i="2" s="1"/>
  <c r="N63" i="2"/>
  <c r="N70" i="2" s="1"/>
  <c r="M63" i="2"/>
  <c r="M70" i="2" s="1"/>
  <c r="L63" i="2"/>
  <c r="L70" i="2" s="1"/>
  <c r="K63" i="2"/>
  <c r="J63" i="2"/>
  <c r="J70" i="2" s="1"/>
  <c r="I63" i="2"/>
  <c r="I70" i="2" s="1"/>
  <c r="H63" i="2"/>
  <c r="H70" i="2" s="1"/>
  <c r="G63" i="2"/>
  <c r="G70" i="2" s="1"/>
  <c r="F63" i="2"/>
  <c r="F70" i="2" s="1"/>
  <c r="E63" i="2"/>
  <c r="E70" i="2" s="1"/>
  <c r="D63" i="2"/>
  <c r="D70" i="2" s="1"/>
  <c r="C63" i="2"/>
  <c r="C70" i="2" s="1"/>
  <c r="B63" i="2"/>
  <c r="B70" i="2" s="1"/>
  <c r="AC62" i="2"/>
  <c r="AA62" i="2"/>
  <c r="Y62" i="2"/>
  <c r="W62" i="2"/>
  <c r="Q62" i="2"/>
  <c r="E62" i="2"/>
  <c r="AC61" i="2"/>
  <c r="AC70" i="2" s="1"/>
  <c r="AA61" i="2"/>
  <c r="Y61" i="2"/>
  <c r="W61" i="2"/>
  <c r="Q61" i="2"/>
  <c r="E61" i="2"/>
  <c r="D58" i="2"/>
  <c r="AC57" i="2"/>
  <c r="AA57" i="2"/>
  <c r="Y57" i="2"/>
  <c r="W57" i="2"/>
  <c r="AD57" i="2" s="1"/>
  <c r="AF57" i="2" s="1"/>
  <c r="R57" i="2"/>
  <c r="T57" i="2" s="1"/>
  <c r="Q57" i="2"/>
  <c r="E57" i="2"/>
  <c r="AC56" i="2"/>
  <c r="AA56" i="2"/>
  <c r="Y56" i="2"/>
  <c r="W56" i="2"/>
  <c r="AD56" i="2" s="1"/>
  <c r="AF56" i="2" s="1"/>
  <c r="L20" i="1" s="1"/>
  <c r="R56" i="2"/>
  <c r="T56" i="2" s="1"/>
  <c r="Q56" i="2"/>
  <c r="E56" i="2"/>
  <c r="AC55" i="2"/>
  <c r="AA55" i="2"/>
  <c r="Y55" i="2"/>
  <c r="W55" i="2"/>
  <c r="AD55" i="2" s="1"/>
  <c r="AF55" i="2" s="1"/>
  <c r="L19" i="1" s="1"/>
  <c r="R55" i="2"/>
  <c r="T55" i="2" s="1"/>
  <c r="Q55" i="2"/>
  <c r="E55" i="2"/>
  <c r="AC54" i="2"/>
  <c r="AA54" i="2"/>
  <c r="Y54" i="2"/>
  <c r="W54" i="2"/>
  <c r="AD54" i="2" s="1"/>
  <c r="AF54" i="2" s="1"/>
  <c r="L18" i="1" s="1"/>
  <c r="R54" i="2"/>
  <c r="T54" i="2" s="1"/>
  <c r="Q54" i="2"/>
  <c r="E54" i="2"/>
  <c r="AE53" i="2"/>
  <c r="AC53" i="2"/>
  <c r="AB53" i="2"/>
  <c r="AA53" i="2"/>
  <c r="Z53" i="2"/>
  <c r="Y53" i="2"/>
  <c r="X53" i="2"/>
  <c r="V53" i="2"/>
  <c r="U53" i="2"/>
  <c r="W53" i="2" s="1"/>
  <c r="S53" i="2"/>
  <c r="P53" i="2"/>
  <c r="O53" i="2"/>
  <c r="N53" i="2"/>
  <c r="M53" i="2"/>
  <c r="L53" i="2"/>
  <c r="K53" i="2"/>
  <c r="J53" i="2"/>
  <c r="I53" i="2"/>
  <c r="H53" i="2"/>
  <c r="G53" i="2"/>
  <c r="Q53" i="2" s="1"/>
  <c r="F53" i="2"/>
  <c r="D53" i="2"/>
  <c r="C53" i="2"/>
  <c r="E53" i="2" s="1"/>
  <c r="B53" i="2"/>
  <c r="AC52" i="2"/>
  <c r="AA52" i="2"/>
  <c r="Y52" i="2"/>
  <c r="W52" i="2"/>
  <c r="T52" i="2"/>
  <c r="AD52" i="2" s="1"/>
  <c r="AF52" i="2" s="1"/>
  <c r="L16" i="1" s="1"/>
  <c r="Q52" i="2"/>
  <c r="R52" i="2" s="1"/>
  <c r="E52" i="2"/>
  <c r="AE51" i="2"/>
  <c r="AB51" i="2"/>
  <c r="AB58" i="2" s="1"/>
  <c r="AB71" i="2" s="1"/>
  <c r="AB79" i="2" s="1"/>
  <c r="Z51" i="2"/>
  <c r="Z58" i="2" s="1"/>
  <c r="Z71" i="2" s="1"/>
  <c r="X51" i="2"/>
  <c r="X58" i="2" s="1"/>
  <c r="X71" i="2" s="1"/>
  <c r="X79" i="2" s="1"/>
  <c r="V51" i="2"/>
  <c r="V58" i="2" s="1"/>
  <c r="V71" i="2" s="1"/>
  <c r="U51" i="2"/>
  <c r="S51" i="2"/>
  <c r="P51" i="2"/>
  <c r="P58" i="2" s="1"/>
  <c r="P71" i="2" s="1"/>
  <c r="P79" i="2" s="1"/>
  <c r="O51" i="2"/>
  <c r="N51" i="2"/>
  <c r="N58" i="2" s="1"/>
  <c r="N71" i="2" s="1"/>
  <c r="N79" i="2" s="1"/>
  <c r="M51" i="2"/>
  <c r="L51" i="2"/>
  <c r="L58" i="2" s="1"/>
  <c r="L71" i="2" s="1"/>
  <c r="L79" i="2" s="1"/>
  <c r="K51" i="2"/>
  <c r="J51" i="2"/>
  <c r="J58" i="2" s="1"/>
  <c r="J71" i="2" s="1"/>
  <c r="J79" i="2" s="1"/>
  <c r="I51" i="2"/>
  <c r="H51" i="2"/>
  <c r="H58" i="2" s="1"/>
  <c r="H71" i="2" s="1"/>
  <c r="H79" i="2" s="1"/>
  <c r="G51" i="2"/>
  <c r="F51" i="2"/>
  <c r="F58" i="2" s="1"/>
  <c r="F71" i="2" s="1"/>
  <c r="F79" i="2" s="1"/>
  <c r="D51" i="2"/>
  <c r="C51" i="2"/>
  <c r="B51" i="2"/>
  <c r="B58" i="2" s="1"/>
  <c r="B71" i="2" s="1"/>
  <c r="AC50" i="2"/>
  <c r="AA50" i="2"/>
  <c r="Y50" i="2"/>
  <c r="W50" i="2"/>
  <c r="AD50" i="2" s="1"/>
  <c r="AF50" i="2" s="1"/>
  <c r="K14" i="1" s="1"/>
  <c r="R50" i="2"/>
  <c r="T50" i="2" s="1"/>
  <c r="Q50" i="2"/>
  <c r="E50" i="2"/>
  <c r="AC49" i="2"/>
  <c r="AA49" i="2"/>
  <c r="Y49" i="2"/>
  <c r="W49" i="2"/>
  <c r="AD49" i="2" s="1"/>
  <c r="AF49" i="2" s="1"/>
  <c r="K13" i="1" s="1"/>
  <c r="R49" i="2"/>
  <c r="T49" i="2" s="1"/>
  <c r="Q49" i="2"/>
  <c r="E49" i="2"/>
  <c r="AC48" i="2"/>
  <c r="AC51" i="2" s="1"/>
  <c r="AA48" i="2"/>
  <c r="AA51" i="2" s="1"/>
  <c r="Y48" i="2"/>
  <c r="Y51" i="2" s="1"/>
  <c r="W48" i="2"/>
  <c r="W51" i="2" s="1"/>
  <c r="R48" i="2"/>
  <c r="T48" i="2" s="1"/>
  <c r="T51" i="2" s="1"/>
  <c r="Q48" i="2"/>
  <c r="Q51" i="2" s="1"/>
  <c r="E48" i="2"/>
  <c r="E51" i="2" s="1"/>
  <c r="AE46" i="2"/>
  <c r="AE58" i="2" s="1"/>
  <c r="AE71" i="2" s="1"/>
  <c r="AE79" i="2" s="1"/>
  <c r="AB46" i="2"/>
  <c r="Z46" i="2"/>
  <c r="X46" i="2"/>
  <c r="W46" i="2"/>
  <c r="V46" i="2"/>
  <c r="U46" i="2"/>
  <c r="U58" i="2" s="1"/>
  <c r="S46" i="2"/>
  <c r="P46" i="2"/>
  <c r="O46" i="2"/>
  <c r="O58" i="2" s="1"/>
  <c r="N46" i="2"/>
  <c r="M46" i="2"/>
  <c r="M58" i="2" s="1"/>
  <c r="L46" i="2"/>
  <c r="K46" i="2"/>
  <c r="K58" i="2" s="1"/>
  <c r="J46" i="2"/>
  <c r="I46" i="2"/>
  <c r="I58" i="2" s="1"/>
  <c r="H46" i="2"/>
  <c r="G46" i="2"/>
  <c r="G58" i="2" s="1"/>
  <c r="F46" i="2"/>
  <c r="D46" i="2"/>
  <c r="C46" i="2"/>
  <c r="C58" i="2" s="1"/>
  <c r="B46" i="2"/>
  <c r="AC45" i="2"/>
  <c r="AA45" i="2"/>
  <c r="Y45" i="2"/>
  <c r="W45" i="2"/>
  <c r="Q45" i="2"/>
  <c r="E45" i="2"/>
  <c r="AC44" i="2"/>
  <c r="AA44" i="2"/>
  <c r="AA46" i="2" s="1"/>
  <c r="AA58" i="2" s="1"/>
  <c r="Y44" i="2"/>
  <c r="W44" i="2"/>
  <c r="Q44" i="2"/>
  <c r="E44" i="2"/>
  <c r="V40" i="2"/>
  <c r="P40" i="2"/>
  <c r="AC39" i="2"/>
  <c r="AA39" i="2"/>
  <c r="Y39" i="2"/>
  <c r="W39" i="2"/>
  <c r="AD39" i="2" s="1"/>
  <c r="AF39" i="2" s="1"/>
  <c r="F41" i="1" s="1"/>
  <c r="R39" i="2"/>
  <c r="T39" i="2" s="1"/>
  <c r="Q39" i="2"/>
  <c r="E39" i="2"/>
  <c r="AE38" i="2"/>
  <c r="AB38" i="2"/>
  <c r="Z38" i="2"/>
  <c r="X38" i="2"/>
  <c r="V38" i="2"/>
  <c r="U38" i="2"/>
  <c r="S38" i="2"/>
  <c r="P38" i="2"/>
  <c r="O38" i="2"/>
  <c r="N38" i="2"/>
  <c r="M38" i="2"/>
  <c r="L38" i="2"/>
  <c r="K38" i="2"/>
  <c r="J38" i="2"/>
  <c r="I38" i="2"/>
  <c r="H38" i="2"/>
  <c r="G38" i="2"/>
  <c r="F38" i="2"/>
  <c r="D38" i="2"/>
  <c r="C38" i="2"/>
  <c r="B38" i="2"/>
  <c r="AF37" i="2"/>
  <c r="E37" i="1" s="1"/>
  <c r="AC37" i="2"/>
  <c r="AA37" i="2"/>
  <c r="Y37" i="2"/>
  <c r="W37" i="2"/>
  <c r="T37" i="2"/>
  <c r="AD37" i="2" s="1"/>
  <c r="Q37" i="2"/>
  <c r="E37" i="2"/>
  <c r="R37" i="2" s="1"/>
  <c r="AC36" i="2"/>
  <c r="AA36" i="2"/>
  <c r="AA38" i="2" s="1"/>
  <c r="Y36" i="2"/>
  <c r="W36" i="2"/>
  <c r="T36" i="2"/>
  <c r="AD36" i="2" s="1"/>
  <c r="AF36" i="2" s="1"/>
  <c r="Q36" i="2"/>
  <c r="R36" i="2" s="1"/>
  <c r="E36" i="2"/>
  <c r="AC35" i="2"/>
  <c r="AA35" i="2"/>
  <c r="Y35" i="2"/>
  <c r="W35" i="2"/>
  <c r="W38" i="2" s="1"/>
  <c r="Q35" i="2"/>
  <c r="E35" i="2"/>
  <c r="R35" i="2" s="1"/>
  <c r="T35" i="2" s="1"/>
  <c r="AD35" i="2" s="1"/>
  <c r="AF35" i="2" s="1"/>
  <c r="E35" i="1" s="1"/>
  <c r="AC34" i="2"/>
  <c r="AA34" i="2"/>
  <c r="Y34" i="2"/>
  <c r="W34" i="2"/>
  <c r="Q34" i="2"/>
  <c r="R34" i="2" s="1"/>
  <c r="T34" i="2" s="1"/>
  <c r="AD34" i="2" s="1"/>
  <c r="AF34" i="2" s="1"/>
  <c r="E34" i="1" s="1"/>
  <c r="E34" i="2"/>
  <c r="AC33" i="2"/>
  <c r="AA33" i="2"/>
  <c r="Y33" i="2"/>
  <c r="W33" i="2"/>
  <c r="Q33" i="2"/>
  <c r="E33" i="2"/>
  <c r="R33" i="2" s="1"/>
  <c r="T33" i="2" s="1"/>
  <c r="AE31" i="2"/>
  <c r="AC31" i="2"/>
  <c r="AB31" i="2"/>
  <c r="Z31" i="2"/>
  <c r="X31" i="2"/>
  <c r="V31" i="2"/>
  <c r="U31" i="2"/>
  <c r="S31" i="2"/>
  <c r="P31" i="2"/>
  <c r="O31" i="2"/>
  <c r="N31" i="2"/>
  <c r="M31" i="2"/>
  <c r="L31" i="2"/>
  <c r="K31" i="2"/>
  <c r="J31" i="2"/>
  <c r="I31" i="2"/>
  <c r="H31" i="2"/>
  <c r="G31" i="2"/>
  <c r="F31" i="2"/>
  <c r="D31" i="2"/>
  <c r="C31" i="2"/>
  <c r="B31" i="2"/>
  <c r="AC30" i="2"/>
  <c r="AA30" i="2"/>
  <c r="Y30" i="2"/>
  <c r="W30" i="2"/>
  <c r="Q30" i="2"/>
  <c r="E30" i="2"/>
  <c r="R30" i="2" s="1"/>
  <c r="T30" i="2" s="1"/>
  <c r="AD30" i="2" s="1"/>
  <c r="AF30" i="2" s="1"/>
  <c r="E28" i="1" s="1"/>
  <c r="AC29" i="2"/>
  <c r="AA29" i="2"/>
  <c r="Y29" i="2"/>
  <c r="W29" i="2"/>
  <c r="Q29" i="2"/>
  <c r="E29" i="2"/>
  <c r="R29" i="2" s="1"/>
  <c r="T29" i="2" s="1"/>
  <c r="AD29" i="2" s="1"/>
  <c r="AF29" i="2" s="1"/>
  <c r="E27" i="1" s="1"/>
  <c r="AC28" i="2"/>
  <c r="AA28" i="2"/>
  <c r="Y28" i="2"/>
  <c r="W28" i="2"/>
  <c r="Q28" i="2"/>
  <c r="E28" i="2"/>
  <c r="R28" i="2" s="1"/>
  <c r="T28" i="2" s="1"/>
  <c r="AD28" i="2" s="1"/>
  <c r="AF28" i="2" s="1"/>
  <c r="E26" i="1" s="1"/>
  <c r="AC27" i="2"/>
  <c r="AA27" i="2"/>
  <c r="Y27" i="2"/>
  <c r="W27" i="2"/>
  <c r="Q27" i="2"/>
  <c r="E27" i="2"/>
  <c r="R27" i="2" s="1"/>
  <c r="T27" i="2" s="1"/>
  <c r="AD27" i="2" s="1"/>
  <c r="AF27" i="2" s="1"/>
  <c r="E25" i="1" s="1"/>
  <c r="AC26" i="2"/>
  <c r="AA26" i="2"/>
  <c r="Y26" i="2"/>
  <c r="Y31" i="2" s="1"/>
  <c r="W26" i="2"/>
  <c r="Q26" i="2"/>
  <c r="Q31" i="2" s="1"/>
  <c r="E26" i="2"/>
  <c r="R26" i="2" s="1"/>
  <c r="T26" i="2" s="1"/>
  <c r="AD26" i="2" s="1"/>
  <c r="AF26" i="2" s="1"/>
  <c r="E24" i="1" s="1"/>
  <c r="AC25" i="2"/>
  <c r="AA25" i="2"/>
  <c r="AA31" i="2" s="1"/>
  <c r="Y25" i="2"/>
  <c r="W25" i="2"/>
  <c r="W31" i="2" s="1"/>
  <c r="Q25" i="2"/>
  <c r="E25" i="2"/>
  <c r="E31" i="2" s="1"/>
  <c r="AE23" i="2"/>
  <c r="U23" i="2"/>
  <c r="S23" i="2"/>
  <c r="S40" i="2" s="1"/>
  <c r="O23" i="2"/>
  <c r="M23" i="2"/>
  <c r="K23" i="2"/>
  <c r="K40" i="2" s="1"/>
  <c r="I23" i="2"/>
  <c r="G23" i="2"/>
  <c r="C23" i="2"/>
  <c r="C40" i="2" s="1"/>
  <c r="AC22" i="2"/>
  <c r="AA22" i="2"/>
  <c r="Y22" i="2"/>
  <c r="W22" i="2"/>
  <c r="T22" i="2"/>
  <c r="Q22" i="2"/>
  <c r="E22" i="2"/>
  <c r="R22" i="2" s="1"/>
  <c r="AC21" i="2"/>
  <c r="AA21" i="2"/>
  <c r="Y21" i="2"/>
  <c r="W21" i="2"/>
  <c r="T21" i="2"/>
  <c r="AD21" i="2" s="1"/>
  <c r="AF21" i="2" s="1"/>
  <c r="E18" i="1" s="1"/>
  <c r="Q21" i="2"/>
  <c r="R21" i="2" s="1"/>
  <c r="E21" i="2"/>
  <c r="AE20" i="2"/>
  <c r="AE40" i="2" s="1"/>
  <c r="AB20" i="2"/>
  <c r="Z20" i="2"/>
  <c r="X20" i="2"/>
  <c r="X23" i="2" s="1"/>
  <c r="V20" i="2"/>
  <c r="V23" i="2" s="1"/>
  <c r="U20" i="2"/>
  <c r="S20" i="2"/>
  <c r="P20" i="2"/>
  <c r="P23" i="2" s="1"/>
  <c r="O20" i="2"/>
  <c r="N20" i="2"/>
  <c r="N23" i="2" s="1"/>
  <c r="M20" i="2"/>
  <c r="L20" i="2"/>
  <c r="K20" i="2"/>
  <c r="J20" i="2"/>
  <c r="I20" i="2"/>
  <c r="H20" i="2"/>
  <c r="H23" i="2" s="1"/>
  <c r="G20" i="2"/>
  <c r="F20" i="2"/>
  <c r="F23" i="2" s="1"/>
  <c r="D20" i="2"/>
  <c r="C20" i="2"/>
  <c r="B20" i="2"/>
  <c r="AC19" i="2"/>
  <c r="AA19" i="2"/>
  <c r="Y19" i="2"/>
  <c r="W19" i="2"/>
  <c r="Q19" i="2"/>
  <c r="E19" i="2"/>
  <c r="R19" i="2" s="1"/>
  <c r="T19" i="2" s="1"/>
  <c r="AD19" i="2" s="1"/>
  <c r="AF19" i="2" s="1"/>
  <c r="D16" i="1" s="1"/>
  <c r="AC18" i="2"/>
  <c r="AA18" i="2"/>
  <c r="Y18" i="2"/>
  <c r="W18" i="2"/>
  <c r="Q18" i="2"/>
  <c r="E18" i="2"/>
  <c r="R18" i="2" s="1"/>
  <c r="T18" i="2" s="1"/>
  <c r="AD18" i="2" s="1"/>
  <c r="AF18" i="2" s="1"/>
  <c r="D15" i="1" s="1"/>
  <c r="AC17" i="2"/>
  <c r="AA17" i="2"/>
  <c r="Y17" i="2"/>
  <c r="W17" i="2"/>
  <c r="Q17" i="2"/>
  <c r="E17" i="2"/>
  <c r="R17" i="2" s="1"/>
  <c r="T17" i="2" s="1"/>
  <c r="AD17" i="2" s="1"/>
  <c r="AF17" i="2" s="1"/>
  <c r="D14" i="1" s="1"/>
  <c r="AC16" i="2"/>
  <c r="AA16" i="2"/>
  <c r="Y16" i="2"/>
  <c r="W16" i="2"/>
  <c r="Q16" i="2"/>
  <c r="E16" i="2"/>
  <c r="R16" i="2" s="1"/>
  <c r="T16" i="2" s="1"/>
  <c r="AD16" i="2" s="1"/>
  <c r="AF16" i="2" s="1"/>
  <c r="D13" i="1" s="1"/>
  <c r="AC15" i="2"/>
  <c r="AA15" i="2"/>
  <c r="Y15" i="2"/>
  <c r="W15" i="2"/>
  <c r="Q15" i="2"/>
  <c r="E15" i="2"/>
  <c r="R15" i="2" s="1"/>
  <c r="T15" i="2" s="1"/>
  <c r="AD15" i="2" s="1"/>
  <c r="AF15" i="2" s="1"/>
  <c r="D12" i="1" s="1"/>
  <c r="AC14" i="2"/>
  <c r="AA14" i="2"/>
  <c r="Y14" i="2"/>
  <c r="W14" i="2"/>
  <c r="Q14" i="2"/>
  <c r="E14" i="2"/>
  <c r="R14" i="2" s="1"/>
  <c r="T14" i="2" s="1"/>
  <c r="AD14" i="2" s="1"/>
  <c r="AF14" i="2" s="1"/>
  <c r="D11" i="1" s="1"/>
  <c r="AC13" i="2"/>
  <c r="AA13" i="2"/>
  <c r="Y13" i="2"/>
  <c r="W13" i="2"/>
  <c r="Q13" i="2"/>
  <c r="E13" i="2"/>
  <c r="R13" i="2" s="1"/>
  <c r="T13" i="2" s="1"/>
  <c r="AD13" i="2" s="1"/>
  <c r="AF13" i="2" s="1"/>
  <c r="D10" i="1" s="1"/>
  <c r="AC12" i="2"/>
  <c r="AA12" i="2"/>
  <c r="Y12" i="2"/>
  <c r="W12" i="2"/>
  <c r="Q12" i="2"/>
  <c r="E12" i="2"/>
  <c r="R12" i="2" s="1"/>
  <c r="T12" i="2" s="1"/>
  <c r="AD12" i="2" s="1"/>
  <c r="AF12" i="2" s="1"/>
  <c r="D9" i="1" s="1"/>
  <c r="AC11" i="2"/>
  <c r="AC20" i="2" s="1"/>
  <c r="AC23" i="2" s="1"/>
  <c r="AA11" i="2"/>
  <c r="AA20" i="2" s="1"/>
  <c r="Y11" i="2"/>
  <c r="W11" i="2"/>
  <c r="Q11" i="2"/>
  <c r="E11" i="2"/>
  <c r="L42" i="1"/>
  <c r="E36" i="1"/>
  <c r="L30" i="1"/>
  <c r="L29" i="1"/>
  <c r="AD33" i="2" l="1"/>
  <c r="T38" i="2"/>
  <c r="L17" i="1"/>
  <c r="L23" i="2"/>
  <c r="L40" i="2"/>
  <c r="AB23" i="2"/>
  <c r="AB40" i="2"/>
  <c r="AA23" i="2"/>
  <c r="AA40" i="2" s="1"/>
  <c r="E38" i="2"/>
  <c r="Q38" i="2"/>
  <c r="R45" i="2"/>
  <c r="T45" i="2" s="1"/>
  <c r="AD45" i="2" s="1"/>
  <c r="AF45" i="2" s="1"/>
  <c r="K9" i="1" s="1"/>
  <c r="E46" i="2"/>
  <c r="E58" i="2" s="1"/>
  <c r="E71" i="2" s="1"/>
  <c r="AD48" i="2"/>
  <c r="D79" i="2"/>
  <c r="R11" i="2"/>
  <c r="D23" i="2"/>
  <c r="D40" i="2" s="1"/>
  <c r="R25" i="2"/>
  <c r="AC38" i="2"/>
  <c r="AC40" i="2" s="1"/>
  <c r="N40" i="2"/>
  <c r="X40" i="2"/>
  <c r="Y46" i="2"/>
  <c r="Y58" i="2" s="1"/>
  <c r="Y71" i="2" s="1"/>
  <c r="Y79" i="2" s="1"/>
  <c r="S58" i="2"/>
  <c r="S71" i="2" s="1"/>
  <c r="S79" i="2" s="1"/>
  <c r="B79" i="2"/>
  <c r="V79" i="2"/>
  <c r="R53" i="2"/>
  <c r="T53" i="2" s="1"/>
  <c r="AD53" i="2" s="1"/>
  <c r="AF53" i="2" s="1"/>
  <c r="W20" i="2"/>
  <c r="J23" i="2"/>
  <c r="J40" i="2" s="1"/>
  <c r="AD22" i="2"/>
  <c r="AF22" i="2" s="1"/>
  <c r="E19" i="1" s="1"/>
  <c r="F40" i="2"/>
  <c r="R44" i="2"/>
  <c r="Q46" i="2"/>
  <c r="Q58" i="2" s="1"/>
  <c r="AA71" i="2"/>
  <c r="AA79" i="2" s="1"/>
  <c r="R61" i="2"/>
  <c r="Q63" i="2"/>
  <c r="Q70" i="2" s="1"/>
  <c r="E20" i="2"/>
  <c r="E23" i="2" s="1"/>
  <c r="B23" i="2"/>
  <c r="B40" i="2" s="1"/>
  <c r="G40" i="2"/>
  <c r="O40" i="2"/>
  <c r="Z23" i="2"/>
  <c r="Z40" i="2" s="1"/>
  <c r="R38" i="2"/>
  <c r="Y38" i="2"/>
  <c r="H40" i="2"/>
  <c r="AC46" i="2"/>
  <c r="AC58" i="2" s="1"/>
  <c r="AC71" i="2" s="1"/>
  <c r="AC79" i="2" s="1"/>
  <c r="Z79" i="2"/>
  <c r="I40" i="2"/>
  <c r="M40" i="2"/>
  <c r="Q20" i="2"/>
  <c r="Q23" i="2" s="1"/>
  <c r="U40" i="2"/>
  <c r="Y20" i="2"/>
  <c r="Y23" i="2" s="1"/>
  <c r="I71" i="2"/>
  <c r="I79" i="2" s="1"/>
  <c r="M71" i="2"/>
  <c r="M79" i="2" s="1"/>
  <c r="W58" i="2"/>
  <c r="W71" i="2" s="1"/>
  <c r="W79" i="2" s="1"/>
  <c r="R62" i="2"/>
  <c r="T62" i="2" s="1"/>
  <c r="AD62" i="2" s="1"/>
  <c r="AF62" i="2" s="1"/>
  <c r="K26" i="1" s="1"/>
  <c r="C71" i="2"/>
  <c r="C79" i="2" s="1"/>
  <c r="G71" i="2"/>
  <c r="G79" i="2" s="1"/>
  <c r="K71" i="2"/>
  <c r="K79" i="2" s="1"/>
  <c r="O71" i="2"/>
  <c r="O79" i="2" s="1"/>
  <c r="U71" i="2"/>
  <c r="U79" i="2" s="1"/>
  <c r="R51" i="2"/>
  <c r="E78" i="2"/>
  <c r="R73" i="2"/>
  <c r="W40" i="2" l="1"/>
  <c r="Q71" i="2"/>
  <c r="Q79" i="2" s="1"/>
  <c r="R46" i="2"/>
  <c r="R58" i="2" s="1"/>
  <c r="T44" i="2"/>
  <c r="T25" i="2"/>
  <c r="R31" i="2"/>
  <c r="Q40" i="2"/>
  <c r="R63" i="2"/>
  <c r="R70" i="2" s="1"/>
  <c r="T61" i="2"/>
  <c r="AF48" i="2"/>
  <c r="AD51" i="2"/>
  <c r="AD38" i="2"/>
  <c r="AF33" i="2"/>
  <c r="T11" i="2"/>
  <c r="R20" i="2"/>
  <c r="R23" i="2" s="1"/>
  <c r="Y40" i="2"/>
  <c r="T73" i="2"/>
  <c r="R78" i="2"/>
  <c r="E40" i="2"/>
  <c r="W23" i="2"/>
  <c r="E79" i="2"/>
  <c r="AF38" i="2" l="1"/>
  <c r="E33" i="1"/>
  <c r="F38" i="1" s="1"/>
  <c r="T63" i="2"/>
  <c r="T70" i="2" s="1"/>
  <c r="AD61" i="2"/>
  <c r="AD73" i="2"/>
  <c r="T78" i="2"/>
  <c r="R40" i="2"/>
  <c r="T46" i="2"/>
  <c r="T58" i="2" s="1"/>
  <c r="AD44" i="2"/>
  <c r="T23" i="2"/>
  <c r="T20" i="2"/>
  <c r="T40" i="2" s="1"/>
  <c r="AD11" i="2"/>
  <c r="AF51" i="2"/>
  <c r="K12" i="1"/>
  <c r="L15" i="1" s="1"/>
  <c r="R71" i="2"/>
  <c r="R79" i="2" s="1"/>
  <c r="T31" i="2"/>
  <c r="AD25" i="2"/>
  <c r="AD46" i="2" l="1"/>
  <c r="AD58" i="2" s="1"/>
  <c r="AF44" i="2"/>
  <c r="AD31" i="2"/>
  <c r="AF25" i="2"/>
  <c r="AD23" i="2"/>
  <c r="AF11" i="2"/>
  <c r="AD20" i="2"/>
  <c r="AD40" i="2" s="1"/>
  <c r="AD78" i="2"/>
  <c r="AF73" i="2"/>
  <c r="T71" i="2"/>
  <c r="T79" i="2" s="1"/>
  <c r="AD63" i="2"/>
  <c r="AD70" i="2" s="1"/>
  <c r="AF61" i="2"/>
  <c r="AF63" i="2" l="1"/>
  <c r="AF70" i="2" s="1"/>
  <c r="K25" i="1"/>
  <c r="L27" i="1" s="1"/>
  <c r="M33" i="1" s="1"/>
  <c r="L38" i="1"/>
  <c r="M43" i="1" s="1"/>
  <c r="AF78" i="2"/>
  <c r="AF23" i="2"/>
  <c r="AF40" i="2" s="1"/>
  <c r="AF20" i="2"/>
  <c r="D8" i="1"/>
  <c r="E17" i="1" s="1"/>
  <c r="F20" i="1" s="1"/>
  <c r="AF46" i="2"/>
  <c r="AF58" i="2" s="1"/>
  <c r="K8" i="1"/>
  <c r="L10" i="1" s="1"/>
  <c r="M21" i="1" s="1"/>
  <c r="M35" i="1" s="1"/>
  <c r="AD71" i="2"/>
  <c r="AD79" i="2" s="1"/>
  <c r="AF31" i="2"/>
  <c r="E23" i="1"/>
  <c r="F29" i="1" s="1"/>
  <c r="AF71" i="2" l="1"/>
  <c r="AF79" i="2" s="1"/>
  <c r="F45" i="1"/>
  <c r="M45" i="1"/>
</calcChain>
</file>

<file path=xl/sharedStrings.xml><?xml version="1.0" encoding="utf-8"?>
<sst xmlns="http://schemas.openxmlformats.org/spreadsheetml/2006/main" count="213" uniqueCount="161">
  <si>
    <t>連結貸借対照表</t>
    <rPh sb="0" eb="2">
      <t>レンケツ</t>
    </rPh>
    <rPh sb="2" eb="4">
      <t>タイシャク</t>
    </rPh>
    <rPh sb="4" eb="7">
      <t>タイショウヒョウ</t>
    </rPh>
    <phoneticPr fontId="4"/>
  </si>
  <si>
    <t>（平成２２年３月３１日現在）</t>
    <rPh sb="1" eb="3">
      <t>ヘイセイ</t>
    </rPh>
    <rPh sb="5" eb="6">
      <t>ネン</t>
    </rPh>
    <rPh sb="7" eb="8">
      <t>ガツ</t>
    </rPh>
    <rPh sb="10" eb="11">
      <t>ニチ</t>
    </rPh>
    <rPh sb="11" eb="13">
      <t>ゲンザイ</t>
    </rPh>
    <phoneticPr fontId="4"/>
  </si>
  <si>
    <t>（単位：千円）</t>
    <rPh sb="1" eb="3">
      <t>タンイ</t>
    </rPh>
    <rPh sb="4" eb="6">
      <t>センエン</t>
    </rPh>
    <phoneticPr fontId="4"/>
  </si>
  <si>
    <t>借　　　　　　　　　　方</t>
    <rPh sb="0" eb="1">
      <t>シャク</t>
    </rPh>
    <rPh sb="11" eb="12">
      <t>カタ</t>
    </rPh>
    <phoneticPr fontId="4"/>
  </si>
  <si>
    <t>貸　　　　　　　　　　方</t>
    <rPh sb="0" eb="1">
      <t>カシ</t>
    </rPh>
    <rPh sb="11" eb="12">
      <t>カタ</t>
    </rPh>
    <phoneticPr fontId="4"/>
  </si>
  <si>
    <t>[資産の部]</t>
    <rPh sb="1" eb="3">
      <t>シサン</t>
    </rPh>
    <rPh sb="4" eb="5">
      <t>ブ</t>
    </rPh>
    <phoneticPr fontId="4"/>
  </si>
  <si>
    <t>[負債の部]</t>
    <rPh sb="1" eb="3">
      <t>フサイ</t>
    </rPh>
    <rPh sb="4" eb="5">
      <t>ブ</t>
    </rPh>
    <phoneticPr fontId="4"/>
  </si>
  <si>
    <t>１　公共資産</t>
    <rPh sb="2" eb="4">
      <t>コウキョウ</t>
    </rPh>
    <rPh sb="4" eb="6">
      <t>シサン</t>
    </rPh>
    <phoneticPr fontId="4"/>
  </si>
  <si>
    <t>１　固定負債</t>
    <rPh sb="2" eb="4">
      <t>コテイ</t>
    </rPh>
    <rPh sb="4" eb="6">
      <t>フサイ</t>
    </rPh>
    <phoneticPr fontId="4"/>
  </si>
  <si>
    <t>(1) 有形固定資産</t>
    <rPh sb="4" eb="6">
      <t>ユウケイ</t>
    </rPh>
    <rPh sb="6" eb="8">
      <t>コテイ</t>
    </rPh>
    <rPh sb="8" eb="10">
      <t>シサン</t>
    </rPh>
    <phoneticPr fontId="4"/>
  </si>
  <si>
    <t>(1) 地方公共団体</t>
    <rPh sb="4" eb="6">
      <t>チホウ</t>
    </rPh>
    <rPh sb="6" eb="8">
      <t>コウキョウ</t>
    </rPh>
    <rPh sb="8" eb="10">
      <t>ダンタイ</t>
    </rPh>
    <phoneticPr fontId="4"/>
  </si>
  <si>
    <t>①生活インフラ・国土保全</t>
    <rPh sb="1" eb="3">
      <t>セイカツ</t>
    </rPh>
    <rPh sb="8" eb="10">
      <t>コクド</t>
    </rPh>
    <rPh sb="10" eb="12">
      <t>ホゼン</t>
    </rPh>
    <phoneticPr fontId="4"/>
  </si>
  <si>
    <t>①普通会計地方債</t>
    <rPh sb="1" eb="3">
      <t>フツウ</t>
    </rPh>
    <rPh sb="3" eb="5">
      <t>カイケイ</t>
    </rPh>
    <rPh sb="5" eb="7">
      <t>チホウ</t>
    </rPh>
    <rPh sb="7" eb="8">
      <t>サイ</t>
    </rPh>
    <phoneticPr fontId="4"/>
  </si>
  <si>
    <t>②教育</t>
    <rPh sb="1" eb="3">
      <t>キョウイク</t>
    </rPh>
    <phoneticPr fontId="4"/>
  </si>
  <si>
    <t>②公営事業地方債</t>
    <rPh sb="1" eb="3">
      <t>コウエイ</t>
    </rPh>
    <rPh sb="3" eb="5">
      <t>ジギョウ</t>
    </rPh>
    <rPh sb="5" eb="7">
      <t>チホウ</t>
    </rPh>
    <rPh sb="7" eb="8">
      <t>サイ</t>
    </rPh>
    <phoneticPr fontId="4"/>
  </si>
  <si>
    <t>③福祉</t>
    <rPh sb="1" eb="3">
      <t>フクシ</t>
    </rPh>
    <phoneticPr fontId="4"/>
  </si>
  <si>
    <t xml:space="preserve"> 地方公共団体計</t>
    <rPh sb="1" eb="3">
      <t>チホウ</t>
    </rPh>
    <rPh sb="3" eb="5">
      <t>コウキョウ</t>
    </rPh>
    <rPh sb="5" eb="7">
      <t>ダンタイ</t>
    </rPh>
    <rPh sb="7" eb="8">
      <t>ケイ</t>
    </rPh>
    <phoneticPr fontId="4"/>
  </si>
  <si>
    <t>④環境衛生</t>
    <rPh sb="1" eb="3">
      <t>カンキョウ</t>
    </rPh>
    <rPh sb="3" eb="5">
      <t>エイセイ</t>
    </rPh>
    <phoneticPr fontId="4"/>
  </si>
  <si>
    <t>(2) 関係団体</t>
    <rPh sb="4" eb="6">
      <t>カンケイ</t>
    </rPh>
    <rPh sb="6" eb="8">
      <t>ダンタイ</t>
    </rPh>
    <phoneticPr fontId="4"/>
  </si>
  <si>
    <t>⑤産業振興</t>
    <rPh sb="1" eb="3">
      <t>サンギョウ</t>
    </rPh>
    <rPh sb="3" eb="5">
      <t>シンコウ</t>
    </rPh>
    <phoneticPr fontId="4"/>
  </si>
  <si>
    <t>①一部事務組合・広域連合地方債</t>
    <rPh sb="1" eb="3">
      <t>イチブ</t>
    </rPh>
    <rPh sb="3" eb="5">
      <t>ジム</t>
    </rPh>
    <rPh sb="5" eb="7">
      <t>クミアイ</t>
    </rPh>
    <rPh sb="8" eb="10">
      <t>コウイキ</t>
    </rPh>
    <rPh sb="10" eb="12">
      <t>レンゴウ</t>
    </rPh>
    <rPh sb="12" eb="15">
      <t>チホウサイ</t>
    </rPh>
    <phoneticPr fontId="4"/>
  </si>
  <si>
    <t>⑥消防</t>
    <rPh sb="1" eb="3">
      <t>ショウボウ</t>
    </rPh>
    <phoneticPr fontId="4"/>
  </si>
  <si>
    <t>②地方三公社長期借入金</t>
    <rPh sb="1" eb="3">
      <t>チホウ</t>
    </rPh>
    <rPh sb="3" eb="6">
      <t>サンコウシャ</t>
    </rPh>
    <rPh sb="6" eb="8">
      <t>チョウキ</t>
    </rPh>
    <rPh sb="8" eb="10">
      <t>カリイレ</t>
    </rPh>
    <rPh sb="10" eb="11">
      <t>キン</t>
    </rPh>
    <phoneticPr fontId="4"/>
  </si>
  <si>
    <t>⑦総務</t>
    <rPh sb="1" eb="3">
      <t>ソウム</t>
    </rPh>
    <phoneticPr fontId="4"/>
  </si>
  <si>
    <t>③第三セクター等長期借入金</t>
    <rPh sb="1" eb="2">
      <t>ダイ</t>
    </rPh>
    <rPh sb="2" eb="3">
      <t>サン</t>
    </rPh>
    <rPh sb="7" eb="8">
      <t>トウ</t>
    </rPh>
    <rPh sb="8" eb="10">
      <t>チョウキ</t>
    </rPh>
    <rPh sb="10" eb="12">
      <t>カリイレ</t>
    </rPh>
    <rPh sb="12" eb="13">
      <t>キン</t>
    </rPh>
    <phoneticPr fontId="4"/>
  </si>
  <si>
    <t>⑧収益事業</t>
    <rPh sb="1" eb="3">
      <t>シュウエキ</t>
    </rPh>
    <rPh sb="3" eb="5">
      <t>ジギョウ</t>
    </rPh>
    <phoneticPr fontId="4"/>
  </si>
  <si>
    <t xml:space="preserve"> 関係団体計</t>
    <rPh sb="1" eb="3">
      <t>カンケイ</t>
    </rPh>
    <rPh sb="3" eb="5">
      <t>ダンタイ</t>
    </rPh>
    <rPh sb="5" eb="6">
      <t>ケイ</t>
    </rPh>
    <phoneticPr fontId="4"/>
  </si>
  <si>
    <t>⑨その他</t>
    <rPh sb="3" eb="4">
      <t>タ</t>
    </rPh>
    <phoneticPr fontId="4"/>
  </si>
  <si>
    <t>(3) 長期未払金</t>
    <rPh sb="4" eb="6">
      <t>チョウキ</t>
    </rPh>
    <rPh sb="6" eb="7">
      <t>ミ</t>
    </rPh>
    <rPh sb="7" eb="8">
      <t>バライ</t>
    </rPh>
    <rPh sb="8" eb="9">
      <t>キン</t>
    </rPh>
    <phoneticPr fontId="4"/>
  </si>
  <si>
    <t>有形固定資産合計</t>
    <rPh sb="0" eb="2">
      <t>ユウケイ</t>
    </rPh>
    <rPh sb="2" eb="4">
      <t>コテイ</t>
    </rPh>
    <rPh sb="4" eb="6">
      <t>シサン</t>
    </rPh>
    <rPh sb="6" eb="8">
      <t>ゴウケイ</t>
    </rPh>
    <phoneticPr fontId="4"/>
  </si>
  <si>
    <t>(4) 引当金</t>
    <rPh sb="4" eb="6">
      <t>ヒキアテ</t>
    </rPh>
    <rPh sb="6" eb="7">
      <t>キン</t>
    </rPh>
    <phoneticPr fontId="4"/>
  </si>
  <si>
    <t>(2) 無形固定資産</t>
    <rPh sb="4" eb="6">
      <t>ムケイ</t>
    </rPh>
    <rPh sb="6" eb="8">
      <t>コテイ</t>
    </rPh>
    <rPh sb="8" eb="10">
      <t>シサン</t>
    </rPh>
    <phoneticPr fontId="4"/>
  </si>
  <si>
    <t>（うち退職手当等引当金）</t>
    <rPh sb="3" eb="5">
      <t>タイショク</t>
    </rPh>
    <rPh sb="5" eb="8">
      <t>テアテトウ</t>
    </rPh>
    <rPh sb="8" eb="11">
      <t>ヒキアテキン</t>
    </rPh>
    <phoneticPr fontId="4"/>
  </si>
  <si>
    <r>
      <t>(</t>
    </r>
    <r>
      <rPr>
        <sz val="11"/>
        <rFont val="ＭＳ Ｐゴシック"/>
        <family val="3"/>
        <charset val="128"/>
      </rPr>
      <t>3</t>
    </r>
    <r>
      <rPr>
        <sz val="11"/>
        <rFont val="ＭＳ Ｐゴシック"/>
        <family val="3"/>
        <charset val="128"/>
      </rPr>
      <t>) 売却可能資産</t>
    </r>
    <rPh sb="4" eb="6">
      <t>バイキャク</t>
    </rPh>
    <rPh sb="6" eb="8">
      <t>カノウ</t>
    </rPh>
    <rPh sb="8" eb="10">
      <t>シサン</t>
    </rPh>
    <phoneticPr fontId="4"/>
  </si>
  <si>
    <t>（うちその他の引当金）</t>
    <rPh sb="3" eb="6">
      <t>ソノタ</t>
    </rPh>
    <rPh sb="7" eb="10">
      <t>ヒキアテキン</t>
    </rPh>
    <phoneticPr fontId="4"/>
  </si>
  <si>
    <t>公共資産合計</t>
    <rPh sb="0" eb="2">
      <t>コウキョウ</t>
    </rPh>
    <rPh sb="2" eb="4">
      <t>シサン</t>
    </rPh>
    <rPh sb="4" eb="6">
      <t>ゴウケイ</t>
    </rPh>
    <phoneticPr fontId="4"/>
  </si>
  <si>
    <t>(5) その他</t>
    <rPh sb="6" eb="7">
      <t>タ</t>
    </rPh>
    <phoneticPr fontId="4"/>
  </si>
  <si>
    <t>固定負債合計</t>
    <rPh sb="0" eb="2">
      <t>コテイ</t>
    </rPh>
    <rPh sb="2" eb="4">
      <t>フサイ</t>
    </rPh>
    <rPh sb="4" eb="6">
      <t>ゴウケイ</t>
    </rPh>
    <phoneticPr fontId="4"/>
  </si>
  <si>
    <t>２　投資等</t>
    <rPh sb="2" eb="4">
      <t>トウシ</t>
    </rPh>
    <rPh sb="4" eb="5">
      <t>トウ</t>
    </rPh>
    <phoneticPr fontId="4"/>
  </si>
  <si>
    <t>(1) 投資及び出資金</t>
    <rPh sb="4" eb="6">
      <t>トウシ</t>
    </rPh>
    <rPh sb="6" eb="7">
      <t>オヨ</t>
    </rPh>
    <rPh sb="8" eb="11">
      <t>シュッシキン</t>
    </rPh>
    <phoneticPr fontId="4"/>
  </si>
  <si>
    <t>２　流動負債</t>
    <rPh sb="2" eb="4">
      <t>リュウドウ</t>
    </rPh>
    <rPh sb="4" eb="6">
      <t>フサイ</t>
    </rPh>
    <phoneticPr fontId="4"/>
  </si>
  <si>
    <t>(2) 貸付金</t>
    <rPh sb="4" eb="6">
      <t>カシツケ</t>
    </rPh>
    <rPh sb="6" eb="7">
      <t>キン</t>
    </rPh>
    <phoneticPr fontId="4"/>
  </si>
  <si>
    <t>(1) 翌年度償還予定額</t>
    <rPh sb="4" eb="7">
      <t>ヨクネンド</t>
    </rPh>
    <rPh sb="7" eb="9">
      <t>ショウカン</t>
    </rPh>
    <rPh sb="9" eb="11">
      <t>ヨテイ</t>
    </rPh>
    <rPh sb="11" eb="12">
      <t>ガク</t>
    </rPh>
    <phoneticPr fontId="4"/>
  </si>
  <si>
    <t>(3) 基金等</t>
    <rPh sb="4" eb="6">
      <t>キキン</t>
    </rPh>
    <rPh sb="6" eb="7">
      <t>トウ</t>
    </rPh>
    <phoneticPr fontId="4"/>
  </si>
  <si>
    <t>①地方公共団体</t>
    <rPh sb="1" eb="3">
      <t>チホウ</t>
    </rPh>
    <rPh sb="3" eb="5">
      <t>コウキョウ</t>
    </rPh>
    <rPh sb="5" eb="7">
      <t>ダンタイ</t>
    </rPh>
    <phoneticPr fontId="4"/>
  </si>
  <si>
    <t>(4) 長期延滞債権</t>
    <rPh sb="4" eb="6">
      <t>チョウキ</t>
    </rPh>
    <rPh sb="6" eb="8">
      <t>エンタイ</t>
    </rPh>
    <rPh sb="8" eb="10">
      <t>サイケン</t>
    </rPh>
    <phoneticPr fontId="4"/>
  </si>
  <si>
    <t>②関係団体</t>
    <rPh sb="1" eb="3">
      <t>カンケイ</t>
    </rPh>
    <rPh sb="3" eb="5">
      <t>ダンタイ</t>
    </rPh>
    <phoneticPr fontId="4"/>
  </si>
  <si>
    <t xml:space="preserve"> 翌年度償還予定額計</t>
    <rPh sb="1" eb="4">
      <t>ヨクネンド</t>
    </rPh>
    <rPh sb="4" eb="6">
      <t>ショウカン</t>
    </rPh>
    <rPh sb="6" eb="8">
      <t>ヨテイ</t>
    </rPh>
    <rPh sb="8" eb="9">
      <t>ガク</t>
    </rPh>
    <rPh sb="9" eb="10">
      <t>ケイ</t>
    </rPh>
    <phoneticPr fontId="4"/>
  </si>
  <si>
    <t>(6) 回収不能見込額</t>
    <rPh sb="4" eb="11">
      <t>カイシュウフノウミコミガク</t>
    </rPh>
    <phoneticPr fontId="4"/>
  </si>
  <si>
    <t>(2) 短期借入金（翌年度繰上充用金を含む）</t>
    <rPh sb="4" eb="6">
      <t>タンキ</t>
    </rPh>
    <rPh sb="6" eb="8">
      <t>カリイレ</t>
    </rPh>
    <rPh sb="8" eb="9">
      <t>キン</t>
    </rPh>
    <rPh sb="10" eb="13">
      <t>ヨクネンド</t>
    </rPh>
    <rPh sb="13" eb="15">
      <t>クリア</t>
    </rPh>
    <rPh sb="15" eb="17">
      <t>ジュウヨウ</t>
    </rPh>
    <rPh sb="17" eb="18">
      <t>キン</t>
    </rPh>
    <rPh sb="19" eb="20">
      <t>フク</t>
    </rPh>
    <phoneticPr fontId="4"/>
  </si>
  <si>
    <t>投資等合計</t>
    <rPh sb="0" eb="3">
      <t>トウシトウ</t>
    </rPh>
    <rPh sb="3" eb="5">
      <t>ゴウケイ</t>
    </rPh>
    <phoneticPr fontId="4"/>
  </si>
  <si>
    <t>(3) 未払金</t>
    <rPh sb="4" eb="5">
      <t>ミ</t>
    </rPh>
    <rPh sb="5" eb="6">
      <t>バライ</t>
    </rPh>
    <rPh sb="6" eb="7">
      <t>キン</t>
    </rPh>
    <phoneticPr fontId="4"/>
  </si>
  <si>
    <t>(4) 翌年度支払予定退職手当</t>
    <rPh sb="4" eb="7">
      <t>ヨクネンド</t>
    </rPh>
    <rPh sb="7" eb="9">
      <t>シハラ</t>
    </rPh>
    <rPh sb="9" eb="11">
      <t>ヨテイ</t>
    </rPh>
    <rPh sb="11" eb="13">
      <t>タイショク</t>
    </rPh>
    <rPh sb="13" eb="15">
      <t>テアテ</t>
    </rPh>
    <phoneticPr fontId="4"/>
  </si>
  <si>
    <t>(5) 賞与引当金</t>
    <rPh sb="4" eb="6">
      <t>ショウヨ</t>
    </rPh>
    <rPh sb="6" eb="8">
      <t>ヒキアテ</t>
    </rPh>
    <rPh sb="8" eb="9">
      <t>キン</t>
    </rPh>
    <phoneticPr fontId="4"/>
  </si>
  <si>
    <t>３　流動資産</t>
    <rPh sb="2" eb="4">
      <t>リュウドウ</t>
    </rPh>
    <rPh sb="4" eb="6">
      <t>シサン</t>
    </rPh>
    <phoneticPr fontId="4"/>
  </si>
  <si>
    <t>(6) その他</t>
    <rPh sb="6" eb="7">
      <t>タ</t>
    </rPh>
    <phoneticPr fontId="4"/>
  </si>
  <si>
    <t>(1) 資金</t>
    <rPh sb="4" eb="6">
      <t>シキン</t>
    </rPh>
    <phoneticPr fontId="4"/>
  </si>
  <si>
    <t>流動負債合計</t>
    <rPh sb="0" eb="2">
      <t>リュウドウ</t>
    </rPh>
    <rPh sb="2" eb="4">
      <t>フサイ</t>
    </rPh>
    <rPh sb="4" eb="6">
      <t>ゴウケイ</t>
    </rPh>
    <phoneticPr fontId="4"/>
  </si>
  <si>
    <t>(2) 未収金</t>
    <rPh sb="4" eb="7">
      <t>ミシュウキン</t>
    </rPh>
    <phoneticPr fontId="4"/>
  </si>
  <si>
    <t>(3) 販売用不動産</t>
    <rPh sb="4" eb="7">
      <t>ハンバイヨウ</t>
    </rPh>
    <rPh sb="7" eb="10">
      <t>フドウサン</t>
    </rPh>
    <phoneticPr fontId="4"/>
  </si>
  <si>
    <t>負　　債　　合　　計</t>
    <rPh sb="0" eb="1">
      <t>フ</t>
    </rPh>
    <rPh sb="3" eb="4">
      <t>サイ</t>
    </rPh>
    <rPh sb="6" eb="7">
      <t>ゴウ</t>
    </rPh>
    <rPh sb="9" eb="10">
      <t>ケイ</t>
    </rPh>
    <phoneticPr fontId="4"/>
  </si>
  <si>
    <t>(4) その他</t>
    <rPh sb="6" eb="7">
      <t>タ</t>
    </rPh>
    <phoneticPr fontId="4"/>
  </si>
  <si>
    <t>(5) 回収不能見込額</t>
    <rPh sb="4" eb="6">
      <t>カイシュウ</t>
    </rPh>
    <rPh sb="6" eb="8">
      <t>フノウ</t>
    </rPh>
    <rPh sb="8" eb="10">
      <t>ミコミ</t>
    </rPh>
    <rPh sb="10" eb="11">
      <t>ガク</t>
    </rPh>
    <phoneticPr fontId="4"/>
  </si>
  <si>
    <t>[純資産の部]</t>
    <rPh sb="1" eb="4">
      <t>ジュンシサン</t>
    </rPh>
    <rPh sb="5" eb="6">
      <t>ブ</t>
    </rPh>
    <phoneticPr fontId="4"/>
  </si>
  <si>
    <t>流動資産合計</t>
    <rPh sb="0" eb="2">
      <t>リュウドウ</t>
    </rPh>
    <rPh sb="2" eb="4">
      <t>シサン</t>
    </rPh>
    <rPh sb="4" eb="6">
      <t>ゴウケイ</t>
    </rPh>
    <phoneticPr fontId="4"/>
  </si>
  <si>
    <t>１　公共資産等整備国県補助金等</t>
    <rPh sb="2" eb="4">
      <t>コウキョウ</t>
    </rPh>
    <rPh sb="4" eb="7">
      <t>シサントウ</t>
    </rPh>
    <rPh sb="7" eb="9">
      <t>セイビ</t>
    </rPh>
    <rPh sb="9" eb="10">
      <t>コク</t>
    </rPh>
    <rPh sb="10" eb="11">
      <t>ケン</t>
    </rPh>
    <rPh sb="11" eb="15">
      <t>ホジョキントウ</t>
    </rPh>
    <phoneticPr fontId="4"/>
  </si>
  <si>
    <t>２　公共資産等整備一般財源等</t>
    <rPh sb="2" eb="4">
      <t>コウキョウ</t>
    </rPh>
    <rPh sb="4" eb="7">
      <t>シサントウ</t>
    </rPh>
    <rPh sb="7" eb="9">
      <t>セイビ</t>
    </rPh>
    <rPh sb="9" eb="11">
      <t>イッパン</t>
    </rPh>
    <rPh sb="11" eb="14">
      <t>ザイゲントウ</t>
    </rPh>
    <phoneticPr fontId="4"/>
  </si>
  <si>
    <t>３　他団体及び民間出資分</t>
    <rPh sb="2" eb="3">
      <t>ホカ</t>
    </rPh>
    <rPh sb="3" eb="5">
      <t>ダンタイ</t>
    </rPh>
    <rPh sb="5" eb="6">
      <t>オヨ</t>
    </rPh>
    <rPh sb="7" eb="9">
      <t>ミンカン</t>
    </rPh>
    <rPh sb="9" eb="11">
      <t>シュッシ</t>
    </rPh>
    <rPh sb="11" eb="12">
      <t>ブン</t>
    </rPh>
    <phoneticPr fontId="4"/>
  </si>
  <si>
    <t>４　繰延勘定</t>
    <rPh sb="2" eb="4">
      <t>クリノベ</t>
    </rPh>
    <rPh sb="4" eb="6">
      <t>カンジョウ</t>
    </rPh>
    <phoneticPr fontId="4"/>
  </si>
  <si>
    <t>４　その他一般財源等</t>
    <rPh sb="4" eb="5">
      <t>タ</t>
    </rPh>
    <rPh sb="5" eb="7">
      <t>イッパン</t>
    </rPh>
    <rPh sb="7" eb="10">
      <t>ザイゲントウ</t>
    </rPh>
    <phoneticPr fontId="4"/>
  </si>
  <si>
    <t>５　資産評価差額</t>
    <rPh sb="2" eb="4">
      <t>シサン</t>
    </rPh>
    <rPh sb="4" eb="6">
      <t>ヒョウカ</t>
    </rPh>
    <rPh sb="6" eb="8">
      <t>サガク</t>
    </rPh>
    <phoneticPr fontId="4"/>
  </si>
  <si>
    <t>純資産 合計</t>
    <rPh sb="4" eb="5">
      <t>ゴウ</t>
    </rPh>
    <rPh sb="5" eb="6">
      <t>ケイ</t>
    </rPh>
    <phoneticPr fontId="4"/>
  </si>
  <si>
    <t>資　　産　　合　　計</t>
    <rPh sb="0" eb="1">
      <t>シ</t>
    </rPh>
    <rPh sb="3" eb="4">
      <t>サン</t>
    </rPh>
    <rPh sb="6" eb="7">
      <t>ゴウ</t>
    </rPh>
    <rPh sb="9" eb="10">
      <t>ケイ</t>
    </rPh>
    <phoneticPr fontId="4"/>
  </si>
  <si>
    <t>負債及び純資産合計</t>
    <rPh sb="0" eb="1">
      <t>フ</t>
    </rPh>
    <rPh sb="1" eb="2">
      <t>サイ</t>
    </rPh>
    <rPh sb="2" eb="3">
      <t>オヨ</t>
    </rPh>
    <rPh sb="7" eb="8">
      <t>ゴウ</t>
    </rPh>
    <rPh sb="8" eb="9">
      <t>ケイ</t>
    </rPh>
    <phoneticPr fontId="4"/>
  </si>
  <si>
    <t>※１　債務負担行為に関する情報</t>
    <rPh sb="3" eb="5">
      <t>サイム</t>
    </rPh>
    <rPh sb="5" eb="7">
      <t>フタン</t>
    </rPh>
    <rPh sb="7" eb="9">
      <t>コウイ</t>
    </rPh>
    <rPh sb="10" eb="11">
      <t>カン</t>
    </rPh>
    <rPh sb="13" eb="15">
      <t>ジョウホウ</t>
    </rPh>
    <phoneticPr fontId="4"/>
  </si>
  <si>
    <t>①物件の購入等</t>
    <rPh sb="1" eb="3">
      <t>ブッケン</t>
    </rPh>
    <rPh sb="4" eb="6">
      <t>コウニュウ</t>
    </rPh>
    <rPh sb="6" eb="7">
      <t>トウ</t>
    </rPh>
    <phoneticPr fontId="4"/>
  </si>
  <si>
    <t>千円</t>
    <phoneticPr fontId="4"/>
  </si>
  <si>
    <t>②債務保証又は損失補償</t>
    <rPh sb="1" eb="3">
      <t>サイム</t>
    </rPh>
    <rPh sb="3" eb="5">
      <t>ホショウ</t>
    </rPh>
    <rPh sb="5" eb="6">
      <t>マタ</t>
    </rPh>
    <rPh sb="7" eb="9">
      <t>ソンシツ</t>
    </rPh>
    <rPh sb="9" eb="11">
      <t>ホショウ</t>
    </rPh>
    <phoneticPr fontId="1"/>
  </si>
  <si>
    <t>（うち共同発行地方債に係るもの</t>
    <rPh sb="3" eb="5">
      <t>キョウドウ</t>
    </rPh>
    <rPh sb="5" eb="7">
      <t>ハッコウ</t>
    </rPh>
    <rPh sb="7" eb="9">
      <t>チホウ</t>
    </rPh>
    <rPh sb="9" eb="10">
      <t>サイ</t>
    </rPh>
    <rPh sb="11" eb="12">
      <t>カカ</t>
    </rPh>
    <phoneticPr fontId="7"/>
  </si>
  <si>
    <t>千円）</t>
    <phoneticPr fontId="4"/>
  </si>
  <si>
    <t>③その他</t>
    <rPh sb="3" eb="4">
      <t>タ</t>
    </rPh>
    <phoneticPr fontId="4"/>
  </si>
  <si>
    <r>
      <t>※２　普通会計地方債および公営事業地方債残高（翌年度償還予定額を含む）のうち1</t>
    </r>
    <r>
      <rPr>
        <sz val="11"/>
        <rFont val="ＭＳ Ｐゴシック"/>
        <family val="3"/>
        <charset val="128"/>
      </rPr>
      <t>5,486,230</t>
    </r>
    <r>
      <rPr>
        <sz val="11"/>
        <rFont val="ＭＳ Ｐゴシック"/>
        <family val="3"/>
        <charset val="128"/>
      </rPr>
      <t>千円については、償還時に地方交付税の算定の基礎に含まれることが見込まれているものです。</t>
    </r>
    <rPh sb="3" eb="5">
      <t>フツウ</t>
    </rPh>
    <rPh sb="5" eb="7">
      <t>カイケイ</t>
    </rPh>
    <rPh sb="7" eb="9">
      <t>チホウ</t>
    </rPh>
    <rPh sb="9" eb="10">
      <t>サイ</t>
    </rPh>
    <rPh sb="13" eb="15">
      <t>コウエイ</t>
    </rPh>
    <rPh sb="15" eb="17">
      <t>ジギョウ</t>
    </rPh>
    <rPh sb="17" eb="19">
      <t>チホウ</t>
    </rPh>
    <rPh sb="19" eb="20">
      <t>サイ</t>
    </rPh>
    <rPh sb="20" eb="21">
      <t>ザン</t>
    </rPh>
    <rPh sb="21" eb="22">
      <t>ダカ</t>
    </rPh>
    <rPh sb="23" eb="26">
      <t>ヨクネンド</t>
    </rPh>
    <rPh sb="26" eb="28">
      <t>ショウカン</t>
    </rPh>
    <rPh sb="28" eb="30">
      <t>ヨテイ</t>
    </rPh>
    <rPh sb="30" eb="31">
      <t>ガク</t>
    </rPh>
    <rPh sb="32" eb="33">
      <t>フク</t>
    </rPh>
    <rPh sb="48" eb="50">
      <t>センエン</t>
    </rPh>
    <rPh sb="56" eb="58">
      <t>ショウカン</t>
    </rPh>
    <rPh sb="58" eb="59">
      <t>ジ</t>
    </rPh>
    <rPh sb="60" eb="62">
      <t>チホウ</t>
    </rPh>
    <rPh sb="62" eb="65">
      <t>コウフゼイ</t>
    </rPh>
    <rPh sb="66" eb="68">
      <t>サンテイ</t>
    </rPh>
    <rPh sb="69" eb="71">
      <t>キソ</t>
    </rPh>
    <rPh sb="72" eb="73">
      <t>フク</t>
    </rPh>
    <rPh sb="79" eb="81">
      <t>ミコ</t>
    </rPh>
    <phoneticPr fontId="4"/>
  </si>
  <si>
    <r>
      <t>※３　有形固定資産のうち、土地は</t>
    </r>
    <r>
      <rPr>
        <sz val="11"/>
        <rFont val="ＭＳ Ｐゴシック"/>
        <family val="3"/>
        <charset val="128"/>
      </rPr>
      <t>37,189,126</t>
    </r>
    <r>
      <rPr>
        <sz val="11"/>
        <rFont val="ＭＳ Ｐゴシック"/>
        <family val="3"/>
        <charset val="128"/>
      </rPr>
      <t>千円です。また、有形固定資産の減価償却累計額は5</t>
    </r>
    <r>
      <rPr>
        <sz val="11"/>
        <rFont val="ＭＳ Ｐゴシック"/>
        <family val="3"/>
        <charset val="128"/>
      </rPr>
      <t>9,522,465</t>
    </r>
    <r>
      <rPr>
        <sz val="11"/>
        <rFont val="ＭＳ Ｐゴシック"/>
        <family val="3"/>
        <charset val="128"/>
      </rPr>
      <t>千円です。</t>
    </r>
    <rPh sb="3" eb="5">
      <t>ユウケイ</t>
    </rPh>
    <rPh sb="5" eb="7">
      <t>コテイ</t>
    </rPh>
    <rPh sb="7" eb="9">
      <t>シサン</t>
    </rPh>
    <rPh sb="13" eb="15">
      <t>トチ</t>
    </rPh>
    <rPh sb="26" eb="28">
      <t>センエン</t>
    </rPh>
    <rPh sb="34" eb="36">
      <t>ユウケイ</t>
    </rPh>
    <rPh sb="36" eb="38">
      <t>コテイ</t>
    </rPh>
    <rPh sb="38" eb="40">
      <t>シサン</t>
    </rPh>
    <rPh sb="41" eb="43">
      <t>ゲンカ</t>
    </rPh>
    <rPh sb="43" eb="45">
      <t>ショウキャク</t>
    </rPh>
    <rPh sb="45" eb="48">
      <t>ルイケイガク</t>
    </rPh>
    <rPh sb="59" eb="61">
      <t>センエン</t>
    </rPh>
    <phoneticPr fontId="4"/>
  </si>
  <si>
    <t>連結貸借対照表内訳表</t>
    <rPh sb="0" eb="2">
      <t>レンケツ</t>
    </rPh>
    <rPh sb="2" eb="4">
      <t>タイシャク</t>
    </rPh>
    <rPh sb="4" eb="7">
      <t>タイショウヒョウ</t>
    </rPh>
    <rPh sb="7" eb="9">
      <t>ウチワケ</t>
    </rPh>
    <rPh sb="9" eb="10">
      <t>ヒョウ</t>
    </rPh>
    <phoneticPr fontId="4"/>
  </si>
  <si>
    <t>地方公共団体</t>
    <rPh sb="0" eb="2">
      <t>チホウ</t>
    </rPh>
    <rPh sb="2" eb="4">
      <t>コウキョウ</t>
    </rPh>
    <rPh sb="4" eb="6">
      <t>ダンタイ</t>
    </rPh>
    <phoneticPr fontId="4"/>
  </si>
  <si>
    <t>一部事務組合・広域連合</t>
    <rPh sb="0" eb="2">
      <t>イチブ</t>
    </rPh>
    <rPh sb="2" eb="4">
      <t>ジム</t>
    </rPh>
    <rPh sb="4" eb="6">
      <t>クミアイ</t>
    </rPh>
    <rPh sb="7" eb="9">
      <t>コウイキ</t>
    </rPh>
    <rPh sb="9" eb="11">
      <t>レンゴウ</t>
    </rPh>
    <phoneticPr fontId="4"/>
  </si>
  <si>
    <t>地方独立行政法人</t>
    <rPh sb="0" eb="2">
      <t>チホウ</t>
    </rPh>
    <rPh sb="2" eb="8">
      <t>ドッポウ</t>
    </rPh>
    <phoneticPr fontId="4"/>
  </si>
  <si>
    <t>地方三公社</t>
    <rPh sb="0" eb="2">
      <t>チホウ</t>
    </rPh>
    <rPh sb="2" eb="5">
      <t>サンコウシャ</t>
    </rPh>
    <phoneticPr fontId="4"/>
  </si>
  <si>
    <t>第三セクター等</t>
    <rPh sb="0" eb="1">
      <t>ダイ</t>
    </rPh>
    <rPh sb="1" eb="2">
      <t>サン</t>
    </rPh>
    <rPh sb="6" eb="7">
      <t>トウ</t>
    </rPh>
    <phoneticPr fontId="4"/>
  </si>
  <si>
    <t>公営事業会計</t>
    <rPh sb="0" eb="2">
      <t>コウエイ</t>
    </rPh>
    <rPh sb="2" eb="4">
      <t>ジギョウ</t>
    </rPh>
    <rPh sb="4" eb="5">
      <t>カイ</t>
    </rPh>
    <rPh sb="5" eb="6">
      <t>ケイ</t>
    </rPh>
    <phoneticPr fontId="4"/>
  </si>
  <si>
    <t>(合計)</t>
    <rPh sb="1" eb="3">
      <t>ゴウケイ</t>
    </rPh>
    <phoneticPr fontId="4"/>
  </si>
  <si>
    <t>(相殺消去等)</t>
    <rPh sb="1" eb="3">
      <t>ソウサイ</t>
    </rPh>
    <rPh sb="3" eb="6">
      <t>ショウキョトウ</t>
    </rPh>
    <phoneticPr fontId="4"/>
  </si>
  <si>
    <t>純計</t>
    <rPh sb="0" eb="1">
      <t>ジュン</t>
    </rPh>
    <rPh sb="1" eb="2">
      <t>ケイ</t>
    </rPh>
    <phoneticPr fontId="4"/>
  </si>
  <si>
    <t>(単純合計)</t>
    <rPh sb="1" eb="3">
      <t>タンジュン</t>
    </rPh>
    <rPh sb="3" eb="5">
      <t>ゴウケイ</t>
    </rPh>
    <phoneticPr fontId="4"/>
  </si>
  <si>
    <t>普通会計</t>
    <rPh sb="0" eb="2">
      <t>フツウ</t>
    </rPh>
    <rPh sb="2" eb="4">
      <t>カイケイ</t>
    </rPh>
    <phoneticPr fontId="4"/>
  </si>
  <si>
    <t>公営企業会計（法適用）</t>
    <rPh sb="0" eb="2">
      <t>コウエイ</t>
    </rPh>
    <rPh sb="2" eb="4">
      <t>キギョウ</t>
    </rPh>
    <rPh sb="4" eb="6">
      <t>カイケイ</t>
    </rPh>
    <rPh sb="7" eb="8">
      <t>ホウ</t>
    </rPh>
    <rPh sb="8" eb="10">
      <t>テキヨウ</t>
    </rPh>
    <phoneticPr fontId="4"/>
  </si>
  <si>
    <t>公営企業会計（法非適用）</t>
    <rPh sb="0" eb="2">
      <t>コウエイ</t>
    </rPh>
    <rPh sb="2" eb="4">
      <t>キギョウ</t>
    </rPh>
    <rPh sb="4" eb="6">
      <t>カイケイ</t>
    </rPh>
    <rPh sb="7" eb="8">
      <t>ホウ</t>
    </rPh>
    <rPh sb="8" eb="9">
      <t>ヒ</t>
    </rPh>
    <rPh sb="9" eb="11">
      <t>テキヨウ</t>
    </rPh>
    <phoneticPr fontId="7"/>
  </si>
  <si>
    <t>その他</t>
    <rPh sb="2" eb="3">
      <t>タ</t>
    </rPh>
    <phoneticPr fontId="7"/>
  </si>
  <si>
    <t>坂出、宇多津
広域行政</t>
    <rPh sb="0" eb="2">
      <t>サカイデ</t>
    </rPh>
    <rPh sb="3" eb="6">
      <t>ウタヅ</t>
    </rPh>
    <rPh sb="7" eb="9">
      <t>コウイキ</t>
    </rPh>
    <rPh sb="9" eb="11">
      <t>ギョウセイ</t>
    </rPh>
    <phoneticPr fontId="4"/>
  </si>
  <si>
    <t>後期高齢者医
療広域連合</t>
    <rPh sb="0" eb="2">
      <t>コウキ</t>
    </rPh>
    <rPh sb="2" eb="5">
      <t>コウレイシャ</t>
    </rPh>
    <rPh sb="5" eb="6">
      <t>イ</t>
    </rPh>
    <rPh sb="7" eb="8">
      <t>リョウ</t>
    </rPh>
    <rPh sb="8" eb="10">
      <t>コウイキ</t>
    </rPh>
    <rPh sb="10" eb="12">
      <t>レンゴウ</t>
    </rPh>
    <phoneticPr fontId="7"/>
  </si>
  <si>
    <t>(合計)</t>
    <phoneticPr fontId="4"/>
  </si>
  <si>
    <t>該当なし</t>
    <rPh sb="0" eb="2">
      <t>ガイトウ</t>
    </rPh>
    <phoneticPr fontId="7"/>
  </si>
  <si>
    <t>坂出市土地
開発公社</t>
    <rPh sb="0" eb="3">
      <t>サカイデシ</t>
    </rPh>
    <rPh sb="3" eb="5">
      <t>トチ</t>
    </rPh>
    <rPh sb="6" eb="7">
      <t>カイ</t>
    </rPh>
    <rPh sb="7" eb="8">
      <t>ハツ</t>
    </rPh>
    <rPh sb="8" eb="10">
      <t>コウシャ</t>
    </rPh>
    <phoneticPr fontId="4"/>
  </si>
  <si>
    <t>(財)坂出市学校
給食会</t>
    <rPh sb="1" eb="2">
      <t>ザイ</t>
    </rPh>
    <rPh sb="3" eb="6">
      <t>サカイデシ</t>
    </rPh>
    <rPh sb="6" eb="8">
      <t>ガッコウ</t>
    </rPh>
    <rPh sb="9" eb="11">
      <t>キュウショク</t>
    </rPh>
    <rPh sb="11" eb="12">
      <t>カイ</t>
    </rPh>
    <phoneticPr fontId="4"/>
  </si>
  <si>
    <t>病院</t>
    <rPh sb="0" eb="2">
      <t>ビョウイン</t>
    </rPh>
    <phoneticPr fontId="4"/>
  </si>
  <si>
    <t>水道</t>
    <rPh sb="0" eb="2">
      <t>スイドウ</t>
    </rPh>
    <phoneticPr fontId="4"/>
  </si>
  <si>
    <t>港湾整備事業</t>
    <rPh sb="0" eb="2">
      <t>コウワン</t>
    </rPh>
    <rPh sb="2" eb="4">
      <t>セイビ</t>
    </rPh>
    <rPh sb="4" eb="6">
      <t>ジギョウ</t>
    </rPh>
    <phoneticPr fontId="4"/>
  </si>
  <si>
    <t>臨海土地造成事業</t>
    <rPh sb="0" eb="2">
      <t>リンカイ</t>
    </rPh>
    <rPh sb="2" eb="4">
      <t>トチ</t>
    </rPh>
    <rPh sb="4" eb="6">
      <t>ゾウセイ</t>
    </rPh>
    <rPh sb="6" eb="8">
      <t>ジギョウ</t>
    </rPh>
    <phoneticPr fontId="4"/>
  </si>
  <si>
    <t>土地区画整理事業</t>
    <rPh sb="0" eb="2">
      <t>トチ</t>
    </rPh>
    <rPh sb="2" eb="4">
      <t>クカク</t>
    </rPh>
    <rPh sb="4" eb="6">
      <t>セイリ</t>
    </rPh>
    <rPh sb="6" eb="8">
      <t>ジギョウ</t>
    </rPh>
    <phoneticPr fontId="4"/>
  </si>
  <si>
    <t>下水道事業</t>
    <rPh sb="0" eb="3">
      <t>ゲスイドウ</t>
    </rPh>
    <rPh sb="3" eb="5">
      <t>ジギョウ</t>
    </rPh>
    <phoneticPr fontId="4"/>
  </si>
  <si>
    <t>駐車場整備
事業</t>
    <rPh sb="0" eb="3">
      <t>チュウシャジョウ</t>
    </rPh>
    <rPh sb="3" eb="5">
      <t>セイビ</t>
    </rPh>
    <rPh sb="6" eb="8">
      <t>ジギョウ</t>
    </rPh>
    <phoneticPr fontId="4"/>
  </si>
  <si>
    <t>国民健康保険</t>
    <phoneticPr fontId="4"/>
  </si>
  <si>
    <t>国民健康保険
与島診療所</t>
    <rPh sb="7" eb="8">
      <t>ヨ</t>
    </rPh>
    <rPh sb="8" eb="9">
      <t>シマ</t>
    </rPh>
    <rPh sb="9" eb="11">
      <t>シンリョウ</t>
    </rPh>
    <rPh sb="11" eb="12">
      <t>ショ</t>
    </rPh>
    <phoneticPr fontId="4"/>
  </si>
  <si>
    <t>老人保健</t>
    <rPh sb="0" eb="2">
      <t>ロウジン</t>
    </rPh>
    <rPh sb="2" eb="4">
      <t>ホケン</t>
    </rPh>
    <phoneticPr fontId="4"/>
  </si>
  <si>
    <t>介護保険</t>
    <rPh sb="0" eb="2">
      <t>カイゴ</t>
    </rPh>
    <rPh sb="2" eb="4">
      <t>ホケン</t>
    </rPh>
    <phoneticPr fontId="4"/>
  </si>
  <si>
    <t>介護保険介護
予防支援事業</t>
    <rPh sb="0" eb="2">
      <t>カイゴ</t>
    </rPh>
    <rPh sb="2" eb="4">
      <t>ホケン</t>
    </rPh>
    <rPh sb="4" eb="6">
      <t>カイゴ</t>
    </rPh>
    <rPh sb="7" eb="9">
      <t>ヨボウ</t>
    </rPh>
    <rPh sb="9" eb="11">
      <t>シエン</t>
    </rPh>
    <rPh sb="11" eb="13">
      <t>ジギョウ</t>
    </rPh>
    <phoneticPr fontId="4"/>
  </si>
  <si>
    <t>後期高齢者
医療事業</t>
    <rPh sb="0" eb="2">
      <t>コウキ</t>
    </rPh>
    <rPh sb="2" eb="5">
      <t>コウレイシャ</t>
    </rPh>
    <rPh sb="6" eb="8">
      <t>イリョウ</t>
    </rPh>
    <rPh sb="8" eb="10">
      <t>ジギョウ</t>
    </rPh>
    <phoneticPr fontId="4"/>
  </si>
  <si>
    <t>(A＋B＋C＋D)</t>
    <phoneticPr fontId="4"/>
  </si>
  <si>
    <t>(E+F+G+H+I+J)</t>
    <phoneticPr fontId="4"/>
  </si>
  <si>
    <t>A</t>
    <phoneticPr fontId="4"/>
  </si>
  <si>
    <t>(小計) B</t>
    <rPh sb="1" eb="3">
      <t>ショウケイ</t>
    </rPh>
    <phoneticPr fontId="4"/>
  </si>
  <si>
    <t>(小計) C</t>
    <rPh sb="1" eb="3">
      <t>ショウケイ</t>
    </rPh>
    <phoneticPr fontId="4"/>
  </si>
  <si>
    <t>A＋B＋C</t>
    <phoneticPr fontId="4"/>
  </si>
  <si>
    <t>D</t>
    <phoneticPr fontId="4"/>
  </si>
  <si>
    <t>E</t>
    <phoneticPr fontId="4"/>
  </si>
  <si>
    <t>F</t>
    <phoneticPr fontId="4"/>
  </si>
  <si>
    <t>G</t>
    <phoneticPr fontId="4"/>
  </si>
  <si>
    <t>H</t>
    <phoneticPr fontId="4"/>
  </si>
  <si>
    <t>I</t>
    <phoneticPr fontId="4"/>
  </si>
  <si>
    <t>E＋F＋G＋H＋I</t>
    <phoneticPr fontId="4"/>
  </si>
  <si>
    <t>J</t>
    <phoneticPr fontId="4"/>
  </si>
  <si>
    <t>K</t>
    <phoneticPr fontId="4"/>
  </si>
  <si>
    <t>1. 公共資産</t>
    <rPh sb="3" eb="5">
      <t>コウキョウ</t>
    </rPh>
    <rPh sb="5" eb="7">
      <t>シサン</t>
    </rPh>
    <phoneticPr fontId="4"/>
  </si>
  <si>
    <t>　　　地方公共団体計</t>
    <rPh sb="3" eb="5">
      <t>チホウ</t>
    </rPh>
    <rPh sb="5" eb="7">
      <t>コウキョウ</t>
    </rPh>
    <rPh sb="7" eb="9">
      <t>ダンタイ</t>
    </rPh>
    <rPh sb="9" eb="10">
      <t>ケイ</t>
    </rPh>
    <phoneticPr fontId="4"/>
  </si>
  <si>
    <t>(3) 売却可能資産</t>
    <rPh sb="4" eb="6">
      <t>バイキャク</t>
    </rPh>
    <rPh sb="6" eb="8">
      <t>カノウ</t>
    </rPh>
    <rPh sb="8" eb="10">
      <t>シサン</t>
    </rPh>
    <phoneticPr fontId="4"/>
  </si>
  <si>
    <t>　公共資産合計</t>
    <rPh sb="1" eb="3">
      <t>コウキョウ</t>
    </rPh>
    <rPh sb="3" eb="5">
      <t>シサン</t>
    </rPh>
    <rPh sb="5" eb="7">
      <t>ゴウケイ</t>
    </rPh>
    <phoneticPr fontId="4"/>
  </si>
  <si>
    <t>2. 投資等</t>
    <rPh sb="3" eb="6">
      <t>トウシトウ</t>
    </rPh>
    <phoneticPr fontId="4"/>
  </si>
  <si>
    <t>　投資等合計</t>
    <rPh sb="1" eb="4">
      <t>トウシトウ</t>
    </rPh>
    <rPh sb="4" eb="6">
      <t>ゴウケイ</t>
    </rPh>
    <phoneticPr fontId="4"/>
  </si>
  <si>
    <t>3. 流動資産</t>
    <rPh sb="3" eb="5">
      <t>リュウドウ</t>
    </rPh>
    <rPh sb="5" eb="7">
      <t>シサン</t>
    </rPh>
    <phoneticPr fontId="4"/>
  </si>
  <si>
    <t>　流動資産合計</t>
    <rPh sb="1" eb="3">
      <t>リュウドウ</t>
    </rPh>
    <rPh sb="3" eb="5">
      <t>シサン</t>
    </rPh>
    <rPh sb="5" eb="7">
      <t>ゴウケイ</t>
    </rPh>
    <phoneticPr fontId="4"/>
  </si>
  <si>
    <t>4. 繰延勘定</t>
    <rPh sb="3" eb="5">
      <t>クリノベ</t>
    </rPh>
    <rPh sb="5" eb="7">
      <t>カンジョウ</t>
    </rPh>
    <phoneticPr fontId="4"/>
  </si>
  <si>
    <t xml:space="preserve"> 資 産 合 計</t>
    <rPh sb="1" eb="2">
      <t>シ</t>
    </rPh>
    <rPh sb="3" eb="4">
      <t>サン</t>
    </rPh>
    <rPh sb="5" eb="6">
      <t>ゴウ</t>
    </rPh>
    <rPh sb="7" eb="8">
      <t>ケイ</t>
    </rPh>
    <phoneticPr fontId="4"/>
  </si>
  <si>
    <t>1. 固定負債</t>
    <rPh sb="3" eb="5">
      <t>コテイ</t>
    </rPh>
    <rPh sb="5" eb="7">
      <t>フサイ</t>
    </rPh>
    <phoneticPr fontId="4"/>
  </si>
  <si>
    <t>　　　関係団体計</t>
    <rPh sb="3" eb="5">
      <t>カンケイ</t>
    </rPh>
    <rPh sb="5" eb="7">
      <t>ダンタイ</t>
    </rPh>
    <rPh sb="7" eb="8">
      <t>ケイ</t>
    </rPh>
    <phoneticPr fontId="4"/>
  </si>
  <si>
    <t>　　(うち 退職手当等引当金)</t>
    <rPh sb="6" eb="8">
      <t>タイショク</t>
    </rPh>
    <rPh sb="8" eb="10">
      <t>テアテ</t>
    </rPh>
    <rPh sb="10" eb="11">
      <t>ナド</t>
    </rPh>
    <rPh sb="11" eb="13">
      <t>ヒキアテ</t>
    </rPh>
    <rPh sb="13" eb="14">
      <t>キン</t>
    </rPh>
    <phoneticPr fontId="4"/>
  </si>
  <si>
    <t>　　(うち その他の引当金)</t>
    <rPh sb="8" eb="9">
      <t>タ</t>
    </rPh>
    <rPh sb="10" eb="12">
      <t>ヒキアテ</t>
    </rPh>
    <rPh sb="12" eb="13">
      <t>キン</t>
    </rPh>
    <phoneticPr fontId="4"/>
  </si>
  <si>
    <t>　　(うち 他会計借入金)</t>
    <rPh sb="6" eb="7">
      <t>タ</t>
    </rPh>
    <rPh sb="7" eb="9">
      <t>カイケイ</t>
    </rPh>
    <rPh sb="9" eb="11">
      <t>カリイレ</t>
    </rPh>
    <rPh sb="11" eb="12">
      <t>キン</t>
    </rPh>
    <phoneticPr fontId="4"/>
  </si>
  <si>
    <t>　固定負債合計</t>
    <rPh sb="1" eb="3">
      <t>コテイ</t>
    </rPh>
    <rPh sb="3" eb="5">
      <t>フサイ</t>
    </rPh>
    <rPh sb="5" eb="7">
      <t>ゴウケイ</t>
    </rPh>
    <phoneticPr fontId="4"/>
  </si>
  <si>
    <t>2. 流動負債</t>
    <rPh sb="3" eb="5">
      <t>リュウドウ</t>
    </rPh>
    <rPh sb="5" eb="7">
      <t>フサイ</t>
    </rPh>
    <phoneticPr fontId="4"/>
  </si>
  <si>
    <t>　　　翌年度償還予定額計</t>
    <rPh sb="3" eb="6">
      <t>ヨクネンド</t>
    </rPh>
    <rPh sb="6" eb="8">
      <t>ショウカン</t>
    </rPh>
    <rPh sb="8" eb="10">
      <t>ヨテイ</t>
    </rPh>
    <rPh sb="10" eb="11">
      <t>ガク</t>
    </rPh>
    <rPh sb="11" eb="12">
      <t>ケイ</t>
    </rPh>
    <phoneticPr fontId="4"/>
  </si>
  <si>
    <r>
      <t>(2) 短期借入金（翌年度繰上充用金</t>
    </r>
    <r>
      <rPr>
        <sz val="11"/>
        <rFont val="ＭＳ Ｐゴシック"/>
        <family val="3"/>
        <charset val="128"/>
      </rPr>
      <t>を含む）</t>
    </r>
    <rPh sb="4" eb="6">
      <t>タンキ</t>
    </rPh>
    <rPh sb="6" eb="8">
      <t>カリイレ</t>
    </rPh>
    <rPh sb="8" eb="9">
      <t>キン</t>
    </rPh>
    <rPh sb="10" eb="13">
      <t>ヨクネンド</t>
    </rPh>
    <rPh sb="13" eb="15">
      <t>クリア</t>
    </rPh>
    <rPh sb="15" eb="17">
      <t>ジュウヨウ</t>
    </rPh>
    <rPh sb="17" eb="18">
      <t>キン</t>
    </rPh>
    <rPh sb="19" eb="20">
      <t>フク</t>
    </rPh>
    <phoneticPr fontId="4"/>
  </si>
  <si>
    <t>　　(うち 他会計借入金翌年度償還予定額)</t>
    <rPh sb="6" eb="7">
      <t>タ</t>
    </rPh>
    <rPh sb="7" eb="9">
      <t>カイケイ</t>
    </rPh>
    <rPh sb="9" eb="11">
      <t>カリイレ</t>
    </rPh>
    <rPh sb="11" eb="12">
      <t>キン</t>
    </rPh>
    <rPh sb="12" eb="15">
      <t>ヨクネンド</t>
    </rPh>
    <rPh sb="15" eb="17">
      <t>ショウカン</t>
    </rPh>
    <rPh sb="17" eb="19">
      <t>ヨテイ</t>
    </rPh>
    <rPh sb="19" eb="20">
      <t>ガク</t>
    </rPh>
    <phoneticPr fontId="4"/>
  </si>
  <si>
    <t>　流動負債合計</t>
    <rPh sb="1" eb="3">
      <t>リュウドウ</t>
    </rPh>
    <rPh sb="3" eb="5">
      <t>フサイ</t>
    </rPh>
    <rPh sb="5" eb="7">
      <t>ゴウケイ</t>
    </rPh>
    <phoneticPr fontId="4"/>
  </si>
  <si>
    <t xml:space="preserve"> 負 債 合 計</t>
    <rPh sb="1" eb="2">
      <t>フ</t>
    </rPh>
    <rPh sb="3" eb="4">
      <t>サイ</t>
    </rPh>
    <rPh sb="5" eb="6">
      <t>ゴウ</t>
    </rPh>
    <rPh sb="7" eb="8">
      <t>ケイ</t>
    </rPh>
    <phoneticPr fontId="4"/>
  </si>
  <si>
    <r>
      <t>1. 公共資産等整備国</t>
    </r>
    <r>
      <rPr>
        <sz val="12"/>
        <rFont val="ＭＳ Ｐゴシック"/>
        <family val="3"/>
        <charset val="128"/>
      </rPr>
      <t>県補助金等</t>
    </r>
    <rPh sb="3" eb="5">
      <t>コウキョウ</t>
    </rPh>
    <rPh sb="5" eb="8">
      <t>シサントウ</t>
    </rPh>
    <rPh sb="8" eb="10">
      <t>セイビ</t>
    </rPh>
    <rPh sb="10" eb="11">
      <t>コク</t>
    </rPh>
    <rPh sb="11" eb="12">
      <t>ケン</t>
    </rPh>
    <rPh sb="12" eb="16">
      <t>ホジョキントウ</t>
    </rPh>
    <phoneticPr fontId="4"/>
  </si>
  <si>
    <t>2. 公共資産等整備一般財源等</t>
    <rPh sb="3" eb="5">
      <t>コウキョウ</t>
    </rPh>
    <rPh sb="5" eb="8">
      <t>シサントウ</t>
    </rPh>
    <rPh sb="8" eb="10">
      <t>セイビ</t>
    </rPh>
    <rPh sb="10" eb="12">
      <t>イッパン</t>
    </rPh>
    <rPh sb="12" eb="15">
      <t>ザイゲントウ</t>
    </rPh>
    <phoneticPr fontId="4"/>
  </si>
  <si>
    <t>3. 他団体及び民間出資分</t>
    <rPh sb="3" eb="4">
      <t>ホカ</t>
    </rPh>
    <rPh sb="4" eb="6">
      <t>ダンタイ</t>
    </rPh>
    <rPh sb="6" eb="7">
      <t>オヨ</t>
    </rPh>
    <rPh sb="8" eb="10">
      <t>ミンカン</t>
    </rPh>
    <rPh sb="10" eb="12">
      <t>シュッシ</t>
    </rPh>
    <rPh sb="12" eb="13">
      <t>ブン</t>
    </rPh>
    <phoneticPr fontId="4"/>
  </si>
  <si>
    <t>4. その他一般財源等</t>
    <rPh sb="5" eb="6">
      <t>タ</t>
    </rPh>
    <rPh sb="6" eb="8">
      <t>イッパン</t>
    </rPh>
    <rPh sb="8" eb="11">
      <t>ザイゲントウ</t>
    </rPh>
    <phoneticPr fontId="4"/>
  </si>
  <si>
    <t>5. 資産評価差額</t>
    <rPh sb="3" eb="5">
      <t>シサン</t>
    </rPh>
    <rPh sb="5" eb="7">
      <t>ヒョウカ</t>
    </rPh>
    <rPh sb="7" eb="9">
      <t>サガク</t>
    </rPh>
    <phoneticPr fontId="4"/>
  </si>
  <si>
    <t xml:space="preserve"> 純資産合計</t>
    <rPh sb="4" eb="5">
      <t>ゴウ</t>
    </rPh>
    <rPh sb="5" eb="6">
      <t>ケイ</t>
    </rPh>
    <phoneticPr fontId="4"/>
  </si>
  <si>
    <t xml:space="preserve"> 負債及び純資産合計</t>
    <rPh sb="1" eb="2">
      <t>フ</t>
    </rPh>
    <rPh sb="2" eb="3">
      <t>サイ</t>
    </rPh>
    <rPh sb="3" eb="4">
      <t>オヨ</t>
    </rPh>
    <rPh sb="8" eb="9">
      <t>ゴウ</t>
    </rPh>
    <rPh sb="9" eb="10">
      <t>ケイ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</si>
</sst>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_);\(#,##0\)"/>
    <numFmt numFmtId="178" formatCode="#,##0;[Red]&quot;△ &quot;#,##0"/>
    <numFmt numFmtId="179" formatCode="#,##0;&quot;▲ &quot;#,##0"/>
    <numFmt numFmtId="180" formatCode="&quot;(&quot;0%&quot;)   &quot;;[Red]\-&quot;(&quot;0%&quot;)   &quot;;&quot;－    &quot;"/>
    <numFmt numFmtId="181" formatCode="&quot;(&quot;0.00%&quot;)   &quot;;[Red]\-&quot;(&quot;0.00%&quot;)   &quot;;&quot;－    &quot;"/>
    <numFmt numFmtId="182" formatCode="0.00%;[Red]\-0.00%;&quot;－&quot;"/>
  </numFmts>
  <fonts count="15" x14ac:knownFonts="1">
    <font>
      <sz val="11"/>
      <name val="ＭＳ Ｐゴシック"/>
      <family val="3"/>
      <charset val="128"/>
    </font>
    <font>
      <sz val="11"/>
      <name val="ＭＳ Ｐゴシック"/>
      <family val="3"/>
      <charset val="128"/>
    </font>
    <font>
      <sz val="18"/>
      <name val="ＭＳ Ｐゴシック"/>
      <family val="3"/>
      <charset val="128"/>
    </font>
    <font>
      <sz val="6"/>
      <name val="ＭＳ Ｐゴシック"/>
      <family val="2"/>
      <charset val="128"/>
      <scheme val="minor"/>
    </font>
    <font>
      <sz val="6"/>
      <name val="ＭＳ Ｐゴシック"/>
      <family val="3"/>
      <charset val="128"/>
    </font>
    <font>
      <sz val="13"/>
      <name val="ＭＳ Ｐゴシック"/>
      <family val="3"/>
      <charset val="128"/>
    </font>
    <font>
      <sz val="11"/>
      <color indexed="10"/>
      <name val="ＭＳ ゴシック"/>
      <family val="3"/>
      <charset val="128"/>
    </font>
    <font>
      <b/>
      <sz val="10"/>
      <color indexed="12"/>
      <name val="ＭＳ 明朝"/>
      <family val="1"/>
      <charset val="128"/>
    </font>
    <font>
      <sz val="18"/>
      <name val="ＭＳ ゴシック"/>
      <family val="3"/>
      <charset val="128"/>
    </font>
    <font>
      <sz val="11"/>
      <name val="ＭＳ ゴシック"/>
      <family val="3"/>
      <charset val="128"/>
    </font>
    <font>
      <sz val="14"/>
      <name val="ＭＳ ゴシック"/>
      <family val="3"/>
      <charset val="128"/>
    </font>
    <font>
      <sz val="12"/>
      <name val="ＭＳ ゴシック"/>
      <family val="3"/>
      <charset val="128"/>
    </font>
    <font>
      <sz val="12"/>
      <name val="ＭＳ Ｐゴシック"/>
      <family val="3"/>
      <charset val="128"/>
    </font>
    <font>
      <b/>
      <sz val="14"/>
      <name val="ＭＳ Ｐゴシック"/>
      <family val="3"/>
      <charset val="128"/>
    </font>
    <font>
      <sz val="11"/>
      <name val="ＭＳ 明朝"/>
      <family val="1"/>
      <charset val="128"/>
    </font>
  </fonts>
  <fills count="3">
    <fill>
      <patternFill patternType="none"/>
    </fill>
    <fill>
      <patternFill patternType="gray125"/>
    </fill>
    <fill>
      <patternFill patternType="solid">
        <fgColor indexed="42"/>
        <bgColor indexed="64"/>
      </patternFill>
    </fill>
  </fills>
  <borders count="6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top/>
      <bottom style="double">
        <color indexed="64"/>
      </bottom>
      <diagonal/>
    </border>
    <border>
      <left style="medium">
        <color indexed="64"/>
      </left>
      <right style="medium">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medium">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s>
  <cellStyleXfs count="10">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xf numFmtId="180" fontId="9" fillId="0" borderId="0" applyFont="0" applyFill="0" applyBorder="0" applyAlignment="0" applyProtection="0"/>
    <xf numFmtId="181" fontId="9" fillId="0" borderId="0" applyFont="0" applyFill="0" applyBorder="0" applyAlignment="0" applyProtection="0">
      <alignment vertical="top"/>
    </xf>
    <xf numFmtId="182" fontId="9" fillId="0" borderId="0" applyFont="0" applyFill="0" applyBorder="0" applyAlignment="0" applyProtection="0"/>
    <xf numFmtId="0" fontId="13" fillId="0" borderId="0" applyFill="0" applyBorder="0" applyProtection="0"/>
    <xf numFmtId="0" fontId="14" fillId="0" borderId="0" applyNumberFormat="0" applyFont="0" applyFill="0" applyBorder="0">
      <alignment horizontal="left" vertical="top" wrapText="1"/>
    </xf>
  </cellStyleXfs>
  <cellXfs count="165">
    <xf numFmtId="0" fontId="0" fillId="0" borderId="0" xfId="0">
      <alignment vertical="center"/>
    </xf>
    <xf numFmtId="0" fontId="2" fillId="0" borderId="0" xfId="3" applyFont="1" applyFill="1" applyAlignment="1">
      <alignment horizontal="center" vertical="center"/>
    </xf>
    <xf numFmtId="0" fontId="1" fillId="0" borderId="0" xfId="3" applyFont="1" applyFill="1">
      <alignment vertical="center"/>
    </xf>
    <xf numFmtId="0" fontId="1" fillId="0" borderId="0" xfId="3" applyFont="1" applyFill="1" applyAlignment="1">
      <alignment horizontal="center" vertical="center"/>
    </xf>
    <xf numFmtId="176" fontId="1" fillId="0" borderId="0" xfId="1" applyNumberFormat="1" applyFont="1" applyFill="1">
      <alignment vertical="center"/>
    </xf>
    <xf numFmtId="176" fontId="1" fillId="0" borderId="0" xfId="3" applyNumberFormat="1" applyFont="1" applyFill="1">
      <alignment vertical="center"/>
    </xf>
    <xf numFmtId="0" fontId="1" fillId="0" borderId="0" xfId="3" applyFont="1" applyFill="1" applyAlignment="1">
      <alignment horizontal="right" vertical="center"/>
    </xf>
    <xf numFmtId="0" fontId="1" fillId="0" borderId="1" xfId="3" applyFont="1" applyFill="1" applyBorder="1" applyAlignment="1">
      <alignment horizontal="center" vertical="center"/>
    </xf>
    <xf numFmtId="0" fontId="1" fillId="0" borderId="2" xfId="3" applyFont="1" applyFill="1" applyBorder="1" applyAlignment="1">
      <alignment horizontal="center" vertical="center"/>
    </xf>
    <xf numFmtId="0" fontId="1" fillId="0" borderId="3" xfId="3" applyFont="1" applyFill="1" applyBorder="1" applyAlignment="1">
      <alignment horizontal="center" vertical="center"/>
    </xf>
    <xf numFmtId="0" fontId="5" fillId="0" borderId="4" xfId="3" applyFont="1" applyFill="1" applyBorder="1">
      <alignment vertical="center"/>
    </xf>
    <xf numFmtId="0" fontId="1" fillId="0" borderId="0" xfId="3" applyFont="1" applyFill="1" applyBorder="1">
      <alignment vertical="center"/>
    </xf>
    <xf numFmtId="176" fontId="1" fillId="0" borderId="0" xfId="1" applyNumberFormat="1" applyFont="1" applyFill="1" applyBorder="1">
      <alignment vertical="center"/>
    </xf>
    <xf numFmtId="176" fontId="1" fillId="0" borderId="5" xfId="3" applyNumberFormat="1" applyFont="1" applyFill="1" applyBorder="1">
      <alignment vertical="center"/>
    </xf>
    <xf numFmtId="176" fontId="5" fillId="0" borderId="4" xfId="3" applyNumberFormat="1" applyFont="1" applyFill="1" applyBorder="1">
      <alignment vertical="center"/>
    </xf>
    <xf numFmtId="176" fontId="1" fillId="0" borderId="0" xfId="3" applyNumberFormat="1" applyFont="1" applyFill="1" applyBorder="1">
      <alignment vertical="center"/>
    </xf>
    <xf numFmtId="0" fontId="1" fillId="0" borderId="5" xfId="3" applyFont="1" applyFill="1" applyBorder="1">
      <alignment vertical="center"/>
    </xf>
    <xf numFmtId="0" fontId="1" fillId="0" borderId="4" xfId="3" applyFont="1" applyFill="1" applyBorder="1">
      <alignment vertical="center"/>
    </xf>
    <xf numFmtId="176" fontId="1" fillId="0" borderId="4" xfId="3" applyNumberFormat="1" applyFont="1" applyFill="1" applyBorder="1">
      <alignment vertical="center"/>
    </xf>
    <xf numFmtId="176" fontId="1" fillId="2" borderId="6" xfId="1" applyNumberFormat="1" applyFont="1" applyFill="1" applyBorder="1">
      <alignment vertical="center"/>
    </xf>
    <xf numFmtId="176" fontId="1" fillId="2" borderId="7" xfId="1" applyNumberFormat="1" applyFont="1" applyFill="1" applyBorder="1">
      <alignment vertical="center"/>
    </xf>
    <xf numFmtId="176" fontId="1" fillId="0" borderId="6" xfId="1" applyNumberFormat="1" applyFont="1" applyFill="1" applyBorder="1">
      <alignment vertical="center"/>
    </xf>
    <xf numFmtId="176" fontId="1" fillId="0" borderId="7" xfId="1" applyNumberFormat="1" applyFont="1" applyFill="1" applyBorder="1">
      <alignment vertical="center"/>
    </xf>
    <xf numFmtId="176" fontId="1" fillId="0" borderId="0" xfId="3" applyNumberFormat="1" applyFont="1" applyFill="1" applyBorder="1" applyAlignment="1">
      <alignment horizontal="left" vertical="center"/>
    </xf>
    <xf numFmtId="176" fontId="1" fillId="0" borderId="8" xfId="1" applyNumberFormat="1" applyFont="1" applyFill="1" applyBorder="1">
      <alignment vertical="center"/>
    </xf>
    <xf numFmtId="176" fontId="5" fillId="0" borderId="0" xfId="3" applyNumberFormat="1" applyFont="1" applyFill="1" applyBorder="1">
      <alignment vertical="center"/>
    </xf>
    <xf numFmtId="176" fontId="1" fillId="2" borderId="8" xfId="1" applyNumberFormat="1" applyFont="1" applyFill="1" applyBorder="1">
      <alignment vertical="center"/>
    </xf>
    <xf numFmtId="0" fontId="5" fillId="0" borderId="0" xfId="3" applyFont="1" applyFill="1" applyBorder="1">
      <alignment vertical="center"/>
    </xf>
    <xf numFmtId="0" fontId="1" fillId="0" borderId="9" xfId="3" applyFont="1" applyFill="1" applyBorder="1">
      <alignment vertical="center"/>
    </xf>
    <xf numFmtId="0" fontId="1" fillId="0" borderId="8" xfId="3" applyFont="1" applyFill="1" applyBorder="1">
      <alignment vertical="center"/>
    </xf>
    <xf numFmtId="176" fontId="1" fillId="0" borderId="10" xfId="3" applyNumberFormat="1" applyFont="1" applyFill="1" applyBorder="1">
      <alignment vertical="center"/>
    </xf>
    <xf numFmtId="176" fontId="1" fillId="0" borderId="9" xfId="3" applyNumberFormat="1" applyFont="1" applyFill="1" applyBorder="1">
      <alignment vertical="center"/>
    </xf>
    <xf numFmtId="176" fontId="1" fillId="0" borderId="8" xfId="3" applyNumberFormat="1" applyFont="1" applyFill="1" applyBorder="1">
      <alignment vertical="center"/>
    </xf>
    <xf numFmtId="0" fontId="1" fillId="0" borderId="10" xfId="3" applyFont="1" applyFill="1" applyBorder="1">
      <alignment vertical="center"/>
    </xf>
    <xf numFmtId="176" fontId="1" fillId="0" borderId="11" xfId="1" applyNumberFormat="1" applyFont="1" applyFill="1" applyBorder="1">
      <alignment vertical="center"/>
    </xf>
    <xf numFmtId="176" fontId="0" fillId="2" borderId="7" xfId="1" applyNumberFormat="1" applyFont="1" applyFill="1" applyBorder="1">
      <alignment vertical="center"/>
    </xf>
    <xf numFmtId="0" fontId="6" fillId="0" borderId="0" xfId="0" applyFont="1" applyFill="1">
      <alignment vertical="center"/>
    </xf>
    <xf numFmtId="176" fontId="6" fillId="0" borderId="0" xfId="1" applyNumberFormat="1" applyFont="1" applyFill="1">
      <alignment vertical="center"/>
    </xf>
    <xf numFmtId="176" fontId="6" fillId="0" borderId="0" xfId="0" applyNumberFormat="1" applyFont="1" applyFill="1">
      <alignment vertical="center"/>
    </xf>
    <xf numFmtId="176" fontId="6" fillId="2" borderId="7" xfId="1" applyNumberFormat="1" applyFont="1" applyFill="1" applyBorder="1">
      <alignment vertical="center"/>
    </xf>
    <xf numFmtId="177" fontId="8" fillId="0" borderId="0" xfId="1" applyNumberFormat="1" applyFont="1" applyFill="1" applyAlignment="1">
      <alignment vertical="center"/>
    </xf>
    <xf numFmtId="177" fontId="9" fillId="0" borderId="0" xfId="1" applyNumberFormat="1" applyFont="1" applyFill="1" applyAlignment="1">
      <alignment vertical="center"/>
    </xf>
    <xf numFmtId="10" fontId="9" fillId="0" borderId="0" xfId="2" applyNumberFormat="1" applyFont="1" applyFill="1" applyAlignment="1">
      <alignment vertical="center"/>
    </xf>
    <xf numFmtId="177" fontId="9" fillId="0" borderId="0" xfId="4" applyNumberFormat="1" applyFont="1" applyFill="1" applyAlignment="1">
      <alignment vertical="center"/>
    </xf>
    <xf numFmtId="177" fontId="9" fillId="0" borderId="12" xfId="1" applyNumberFormat="1" applyFont="1" applyFill="1" applyBorder="1" applyAlignment="1">
      <alignment vertical="center"/>
    </xf>
    <xf numFmtId="177" fontId="9" fillId="0" borderId="1" xfId="1" applyNumberFormat="1" applyFont="1" applyFill="1" applyBorder="1" applyAlignment="1">
      <alignment horizontal="center" vertical="center"/>
    </xf>
    <xf numFmtId="177" fontId="9" fillId="0" borderId="2" xfId="1" applyNumberFormat="1" applyFont="1" applyFill="1" applyBorder="1" applyAlignment="1">
      <alignment horizontal="center" vertical="center"/>
    </xf>
    <xf numFmtId="177" fontId="9" fillId="0" borderId="3" xfId="1" applyNumberFormat="1" applyFont="1" applyFill="1" applyBorder="1" applyAlignment="1">
      <alignment horizontal="center" vertical="center"/>
    </xf>
    <xf numFmtId="177" fontId="9" fillId="0" borderId="13" xfId="4" applyNumberFormat="1" applyFont="1" applyFill="1" applyBorder="1" applyAlignment="1">
      <alignment horizontal="right" vertical="center"/>
    </xf>
    <xf numFmtId="177" fontId="9" fillId="0" borderId="4" xfId="1" applyNumberFormat="1" applyFont="1" applyFill="1" applyBorder="1" applyAlignment="1">
      <alignment vertical="center"/>
    </xf>
    <xf numFmtId="177" fontId="9" fillId="0" borderId="13" xfId="1" applyNumberFormat="1" applyFont="1" applyFill="1" applyBorder="1" applyAlignment="1">
      <alignment horizontal="center" vertical="center"/>
    </xf>
    <xf numFmtId="177" fontId="9" fillId="0" borderId="14" xfId="1" applyNumberFormat="1" applyFont="1" applyFill="1" applyBorder="1" applyAlignment="1">
      <alignment horizontal="center" vertical="center"/>
    </xf>
    <xf numFmtId="177" fontId="9" fillId="0" borderId="15" xfId="1" applyNumberFormat="1" applyFont="1" applyFill="1" applyBorder="1" applyAlignment="1">
      <alignment horizontal="center" vertical="center"/>
    </xf>
    <xf numFmtId="177" fontId="9" fillId="0" borderId="16" xfId="1" applyNumberFormat="1" applyFont="1" applyFill="1" applyBorder="1" applyAlignment="1">
      <alignment horizontal="center" vertical="center"/>
    </xf>
    <xf numFmtId="177" fontId="9" fillId="0" borderId="12" xfId="1" applyNumberFormat="1" applyFont="1" applyFill="1" applyBorder="1" applyAlignment="1">
      <alignment horizontal="center" vertical="center" wrapText="1"/>
    </xf>
    <xf numFmtId="177" fontId="9" fillId="0" borderId="15" xfId="1" applyNumberFormat="1" applyFont="1" applyFill="1" applyBorder="1" applyAlignment="1">
      <alignment horizontal="center" vertical="center" wrapText="1"/>
    </xf>
    <xf numFmtId="177" fontId="9" fillId="0" borderId="16" xfId="1" applyNumberFormat="1" applyFont="1" applyFill="1" applyBorder="1" applyAlignment="1">
      <alignment horizontal="center" vertical="center"/>
    </xf>
    <xf numFmtId="177" fontId="9" fillId="0" borderId="14" xfId="1" applyNumberFormat="1" applyFont="1" applyFill="1" applyBorder="1" applyAlignment="1">
      <alignment horizontal="center" vertical="center" wrapText="1"/>
    </xf>
    <xf numFmtId="177" fontId="9" fillId="0" borderId="17" xfId="4" applyNumberFormat="1" applyFont="1" applyFill="1" applyBorder="1" applyAlignment="1">
      <alignment horizontal="center" vertical="center"/>
    </xf>
    <xf numFmtId="177" fontId="9" fillId="0" borderId="17" xfId="1" applyNumberFormat="1" applyFont="1" applyFill="1" applyBorder="1" applyAlignment="1">
      <alignment horizontal="center" vertical="center"/>
    </xf>
    <xf numFmtId="177" fontId="9" fillId="0" borderId="6" xfId="1" applyNumberFormat="1" applyFont="1" applyFill="1" applyBorder="1" applyAlignment="1">
      <alignment horizontal="center" vertical="center"/>
    </xf>
    <xf numFmtId="177" fontId="9" fillId="0" borderId="18" xfId="1" applyNumberFormat="1" applyFont="1" applyFill="1" applyBorder="1" applyAlignment="1">
      <alignment horizontal="center" vertical="center"/>
    </xf>
    <xf numFmtId="177" fontId="9" fillId="0" borderId="19" xfId="1" applyNumberFormat="1" applyFont="1" applyFill="1" applyBorder="1" applyAlignment="1">
      <alignment horizontal="center" vertical="center" wrapText="1"/>
    </xf>
    <xf numFmtId="177" fontId="9" fillId="0" borderId="20" xfId="1" applyNumberFormat="1" applyFont="1" applyFill="1" applyBorder="1" applyAlignment="1">
      <alignment horizontal="center" vertical="center" wrapText="1"/>
    </xf>
    <xf numFmtId="177" fontId="9" fillId="0" borderId="21" xfId="1" applyNumberFormat="1" applyFont="1" applyFill="1" applyBorder="1" applyAlignment="1">
      <alignment horizontal="center" vertical="center" wrapText="1"/>
    </xf>
    <xf numFmtId="177" fontId="9" fillId="0" borderId="22" xfId="1" applyNumberFormat="1" applyFont="1" applyFill="1" applyBorder="1" applyAlignment="1">
      <alignment horizontal="center" vertical="center" wrapText="1"/>
    </xf>
    <xf numFmtId="177" fontId="9" fillId="0" borderId="23" xfId="1" applyNumberFormat="1" applyFont="1" applyFill="1" applyBorder="1" applyAlignment="1">
      <alignment horizontal="center" vertical="center"/>
    </xf>
    <xf numFmtId="177" fontId="9" fillId="0" borderId="24" xfId="1" applyNumberFormat="1" applyFont="1" applyFill="1" applyBorder="1" applyAlignment="1">
      <alignment horizontal="center" vertical="center"/>
    </xf>
    <xf numFmtId="177" fontId="9" fillId="0" borderId="25" xfId="1" applyNumberFormat="1" applyFont="1" applyFill="1" applyBorder="1" applyAlignment="1">
      <alignment horizontal="center" vertical="center"/>
    </xf>
    <xf numFmtId="177" fontId="9" fillId="0" borderId="4" xfId="1" applyNumberFormat="1" applyFont="1" applyFill="1" applyBorder="1" applyAlignment="1">
      <alignment horizontal="center" vertical="center" wrapText="1"/>
    </xf>
    <xf numFmtId="177" fontId="9" fillId="0" borderId="24" xfId="1" applyNumberFormat="1" applyFont="1" applyFill="1" applyBorder="1" applyAlignment="1">
      <alignment horizontal="center" vertical="center" wrapText="1"/>
    </xf>
    <xf numFmtId="177" fontId="9" fillId="0" borderId="25" xfId="1" applyNumberFormat="1" applyFont="1" applyFill="1" applyBorder="1" applyAlignment="1">
      <alignment horizontal="center" vertical="center"/>
    </xf>
    <xf numFmtId="177" fontId="9" fillId="0" borderId="23" xfId="1" applyNumberFormat="1" applyFont="1" applyFill="1" applyBorder="1" applyAlignment="1">
      <alignment horizontal="center" vertical="center" wrapText="1"/>
    </xf>
    <xf numFmtId="178" fontId="9" fillId="0" borderId="26" xfId="1" applyNumberFormat="1" applyFont="1" applyFill="1" applyBorder="1" applyAlignment="1">
      <alignment horizontal="center" vertical="center"/>
    </xf>
    <xf numFmtId="178" fontId="9" fillId="0" borderId="27" xfId="1" applyNumberFormat="1" applyFont="1" applyFill="1" applyBorder="1" applyAlignment="1">
      <alignment horizontal="center" vertical="center"/>
    </xf>
    <xf numFmtId="177" fontId="9" fillId="0" borderId="27" xfId="1" applyNumberFormat="1" applyFont="1" applyFill="1" applyBorder="1" applyAlignment="1">
      <alignment horizontal="center" vertical="center"/>
    </xf>
    <xf numFmtId="178" fontId="9" fillId="0" borderId="27" xfId="1" applyNumberFormat="1" applyFont="1" applyFill="1" applyBorder="1" applyAlignment="1">
      <alignment horizontal="center" vertical="center" wrapText="1"/>
    </xf>
    <xf numFmtId="177" fontId="9" fillId="0" borderId="28" xfId="1" applyNumberFormat="1" applyFont="1" applyFill="1" applyBorder="1" applyAlignment="1">
      <alignment horizontal="center" vertical="center" wrapText="1"/>
    </xf>
    <xf numFmtId="177" fontId="9" fillId="0" borderId="23" xfId="1" applyNumberFormat="1" applyFont="1" applyFill="1" applyBorder="1" applyAlignment="1">
      <alignment horizontal="center" vertical="center"/>
    </xf>
    <xf numFmtId="177" fontId="9" fillId="0" borderId="24" xfId="1" applyNumberFormat="1" applyFont="1" applyFill="1" applyBorder="1" applyAlignment="1">
      <alignment horizontal="center" vertical="center"/>
    </xf>
    <xf numFmtId="177" fontId="9" fillId="0" borderId="17" xfId="4" applyNumberFormat="1" applyFont="1" applyFill="1" applyBorder="1" applyAlignment="1">
      <alignment horizontal="right" vertical="center"/>
    </xf>
    <xf numFmtId="177" fontId="9" fillId="0" borderId="29" xfId="1" applyNumberFormat="1" applyFont="1" applyFill="1" applyBorder="1" applyAlignment="1">
      <alignment vertical="center"/>
    </xf>
    <xf numFmtId="177" fontId="9" fillId="0" borderId="30" xfId="1" applyNumberFormat="1" applyFont="1" applyFill="1" applyBorder="1" applyAlignment="1">
      <alignment horizontal="right" vertical="center"/>
    </xf>
    <xf numFmtId="178" fontId="9" fillId="0" borderId="29" xfId="1" applyNumberFormat="1" applyFont="1" applyFill="1" applyBorder="1" applyAlignment="1">
      <alignment horizontal="center" vertical="center"/>
    </xf>
    <xf numFmtId="178" fontId="9" fillId="0" borderId="31" xfId="1" applyNumberFormat="1" applyFont="1" applyFill="1" applyBorder="1" applyAlignment="1">
      <alignment horizontal="center" vertical="center"/>
    </xf>
    <xf numFmtId="177" fontId="9" fillId="0" borderId="31" xfId="1" applyNumberFormat="1" applyFont="1" applyFill="1" applyBorder="1" applyAlignment="1">
      <alignment horizontal="center" vertical="center"/>
    </xf>
    <xf numFmtId="177" fontId="9" fillId="0" borderId="32" xfId="1" applyNumberFormat="1" applyFont="1" applyFill="1" applyBorder="1" applyAlignment="1">
      <alignment horizontal="center" vertical="center"/>
    </xf>
    <xf numFmtId="177" fontId="9" fillId="0" borderId="33" xfId="1" applyNumberFormat="1" applyFont="1" applyFill="1" applyBorder="1" applyAlignment="1">
      <alignment horizontal="right" vertical="center"/>
    </xf>
    <xf numFmtId="177" fontId="9" fillId="0" borderId="31" xfId="1" applyNumberFormat="1" applyFont="1" applyFill="1" applyBorder="1" applyAlignment="1">
      <alignment horizontal="right" vertical="center"/>
    </xf>
    <xf numFmtId="177" fontId="9" fillId="0" borderId="34" xfId="1" applyNumberFormat="1" applyFont="1" applyFill="1" applyBorder="1" applyAlignment="1">
      <alignment horizontal="right" vertical="center"/>
    </xf>
    <xf numFmtId="177" fontId="9" fillId="0" borderId="29" xfId="1" applyNumberFormat="1" applyFont="1" applyFill="1" applyBorder="1" applyAlignment="1">
      <alignment horizontal="right" vertical="center" wrapText="1"/>
    </xf>
    <xf numFmtId="177" fontId="9" fillId="0" borderId="31" xfId="1" applyNumberFormat="1" applyFont="1" applyFill="1" applyBorder="1" applyAlignment="1">
      <alignment horizontal="right" vertical="center" wrapText="1"/>
    </xf>
    <xf numFmtId="177" fontId="9" fillId="0" borderId="33" xfId="1" applyNumberFormat="1" applyFont="1" applyFill="1" applyBorder="1" applyAlignment="1">
      <alignment horizontal="right" vertical="center" wrapText="1"/>
    </xf>
    <xf numFmtId="177" fontId="9" fillId="0" borderId="33" xfId="1" applyNumberFormat="1" applyFont="1" applyFill="1" applyBorder="1" applyAlignment="1">
      <alignment horizontal="center" vertical="center" wrapText="1"/>
    </xf>
    <xf numFmtId="177" fontId="9" fillId="0" borderId="30" xfId="4" applyNumberFormat="1" applyFont="1" applyFill="1" applyBorder="1" applyAlignment="1">
      <alignment horizontal="right" vertical="center"/>
    </xf>
    <xf numFmtId="177" fontId="10" fillId="0" borderId="4" xfId="1" applyNumberFormat="1" applyFont="1" applyFill="1" applyBorder="1" applyAlignment="1">
      <alignment vertical="center"/>
    </xf>
    <xf numFmtId="177" fontId="9" fillId="0" borderId="35" xfId="1" applyNumberFormat="1" applyFont="1" applyFill="1" applyBorder="1" applyAlignment="1">
      <alignment vertical="center"/>
    </xf>
    <xf numFmtId="177" fontId="9" fillId="0" borderId="26" xfId="1" applyNumberFormat="1" applyFont="1" applyFill="1" applyBorder="1" applyAlignment="1">
      <alignment vertical="center"/>
    </xf>
    <xf numFmtId="177" fontId="9" fillId="0" borderId="36" xfId="1" applyNumberFormat="1" applyFont="1" applyFill="1" applyBorder="1" applyAlignment="1">
      <alignment vertical="center"/>
    </xf>
    <xf numFmtId="177" fontId="9" fillId="0" borderId="27" xfId="1" applyNumberFormat="1" applyFont="1" applyFill="1" applyBorder="1" applyAlignment="1">
      <alignment vertical="center"/>
    </xf>
    <xf numFmtId="177" fontId="9" fillId="0" borderId="37" xfId="1" applyNumberFormat="1" applyFont="1" applyFill="1" applyBorder="1" applyAlignment="1">
      <alignment vertical="center"/>
    </xf>
    <xf numFmtId="177" fontId="9" fillId="0" borderId="38" xfId="1" applyNumberFormat="1" applyFont="1" applyFill="1" applyBorder="1" applyAlignment="1">
      <alignment vertical="center"/>
    </xf>
    <xf numFmtId="177" fontId="9" fillId="0" borderId="25" xfId="1" applyNumberFormat="1" applyFont="1" applyFill="1" applyBorder="1" applyAlignment="1">
      <alignment vertical="center"/>
    </xf>
    <xf numFmtId="177" fontId="9" fillId="0" borderId="5" xfId="1" applyNumberFormat="1" applyFont="1" applyFill="1" applyBorder="1" applyAlignment="1">
      <alignment vertical="center"/>
    </xf>
    <xf numFmtId="177" fontId="11" fillId="0" borderId="4" xfId="1" applyNumberFormat="1" applyFont="1" applyFill="1" applyBorder="1" applyAlignment="1">
      <alignment vertical="center"/>
    </xf>
    <xf numFmtId="177" fontId="9" fillId="0" borderId="17" xfId="1" applyNumberFormat="1" applyFont="1" applyFill="1" applyBorder="1" applyAlignment="1">
      <alignment vertical="center"/>
    </xf>
    <xf numFmtId="177" fontId="9" fillId="0" borderId="4" xfId="1" applyNumberFormat="1" applyFont="1" applyFill="1" applyBorder="1" applyAlignment="1">
      <alignment vertical="center"/>
    </xf>
    <xf numFmtId="177" fontId="9" fillId="0" borderId="24" xfId="1" applyNumberFormat="1" applyFont="1" applyFill="1" applyBorder="1" applyAlignment="1">
      <alignment vertical="center"/>
    </xf>
    <xf numFmtId="177" fontId="9" fillId="0" borderId="28" xfId="1" applyNumberFormat="1" applyFont="1" applyFill="1" applyBorder="1" applyAlignment="1">
      <alignment vertical="center"/>
    </xf>
    <xf numFmtId="177" fontId="9" fillId="0" borderId="39" xfId="1" applyNumberFormat="1" applyFont="1" applyFill="1" applyBorder="1" applyAlignment="1">
      <alignment vertical="center"/>
    </xf>
    <xf numFmtId="177" fontId="9" fillId="0" borderId="23" xfId="1" applyNumberFormat="1" applyFont="1" applyFill="1" applyBorder="1" applyAlignment="1">
      <alignment vertical="center"/>
    </xf>
    <xf numFmtId="177" fontId="9" fillId="0" borderId="40" xfId="1" applyNumberFormat="1" applyFont="1" applyFill="1" applyBorder="1" applyAlignment="1">
      <alignment vertical="center"/>
    </xf>
    <xf numFmtId="179" fontId="9" fillId="0" borderId="40" xfId="1" applyNumberFormat="1" applyFont="1" applyFill="1" applyBorder="1" applyAlignment="1">
      <alignment vertical="center"/>
    </xf>
    <xf numFmtId="179" fontId="9" fillId="0" borderId="41" xfId="1" applyNumberFormat="1" applyFont="1" applyFill="1" applyBorder="1" applyAlignment="1">
      <alignment vertical="center"/>
    </xf>
    <xf numFmtId="179" fontId="9" fillId="0" borderId="42" xfId="1" applyNumberFormat="1" applyFont="1" applyFill="1" applyBorder="1" applyAlignment="1">
      <alignment vertical="center"/>
    </xf>
    <xf numFmtId="179" fontId="9" fillId="0" borderId="43" xfId="1" applyNumberFormat="1" applyFont="1" applyFill="1" applyBorder="1" applyAlignment="1">
      <alignment vertical="center"/>
    </xf>
    <xf numFmtId="179" fontId="9" fillId="0" borderId="44" xfId="1" applyNumberFormat="1" applyFont="1" applyFill="1" applyBorder="1" applyAlignment="1">
      <alignment vertical="center"/>
    </xf>
    <xf numFmtId="179" fontId="9" fillId="0" borderId="45" xfId="1" applyNumberFormat="1" applyFont="1" applyFill="1" applyBorder="1" applyAlignment="1">
      <alignment vertical="center"/>
    </xf>
    <xf numFmtId="177" fontId="9" fillId="0" borderId="40" xfId="1" applyNumberFormat="1" applyFont="1" applyFill="1" applyBorder="1" applyAlignment="1">
      <alignment horizontal="left" vertical="center"/>
    </xf>
    <xf numFmtId="179" fontId="9" fillId="0" borderId="46" xfId="1" applyNumberFormat="1" applyFont="1" applyFill="1" applyBorder="1" applyAlignment="1">
      <alignment vertical="center"/>
    </xf>
    <xf numFmtId="179" fontId="9" fillId="0" borderId="47" xfId="1" applyNumberFormat="1" applyFont="1" applyFill="1" applyBorder="1" applyAlignment="1">
      <alignment vertical="center"/>
    </xf>
    <xf numFmtId="179" fontId="9" fillId="0" borderId="48" xfId="1" applyNumberFormat="1" applyFont="1" applyFill="1" applyBorder="1" applyAlignment="1">
      <alignment vertical="center"/>
    </xf>
    <xf numFmtId="179" fontId="9" fillId="0" borderId="49" xfId="1" applyNumberFormat="1" applyFont="1" applyFill="1" applyBorder="1" applyAlignment="1">
      <alignment vertical="center"/>
    </xf>
    <xf numFmtId="179" fontId="9" fillId="0" borderId="50" xfId="1" applyNumberFormat="1" applyFont="1" applyFill="1" applyBorder="1" applyAlignment="1">
      <alignment vertical="center"/>
    </xf>
    <xf numFmtId="179" fontId="9" fillId="0" borderId="39" xfId="1" applyNumberFormat="1" applyFont="1" applyFill="1" applyBorder="1" applyAlignment="1">
      <alignment vertical="center"/>
    </xf>
    <xf numFmtId="177" fontId="11" fillId="0" borderId="40" xfId="1" applyNumberFormat="1" applyFont="1" applyFill="1" applyBorder="1" applyAlignment="1">
      <alignment vertical="center"/>
    </xf>
    <xf numFmtId="177" fontId="11" fillId="0" borderId="46" xfId="1" applyNumberFormat="1" applyFont="1" applyFill="1" applyBorder="1" applyAlignment="1">
      <alignment vertical="center"/>
    </xf>
    <xf numFmtId="179" fontId="9" fillId="0" borderId="35" xfId="1" applyNumberFormat="1" applyFont="1" applyFill="1" applyBorder="1" applyAlignment="1">
      <alignment vertical="center"/>
    </xf>
    <xf numFmtId="179" fontId="9" fillId="0" borderId="26" xfId="1" applyNumberFormat="1" applyFont="1" applyFill="1" applyBorder="1" applyAlignment="1">
      <alignment vertical="center"/>
    </xf>
    <xf numFmtId="179" fontId="9" fillId="0" borderId="27" xfId="1" applyNumberFormat="1" applyFont="1" applyFill="1" applyBorder="1" applyAlignment="1">
      <alignment vertical="center"/>
    </xf>
    <xf numFmtId="179" fontId="9" fillId="0" borderId="37" xfId="1" applyNumberFormat="1" applyFont="1" applyFill="1" applyBorder="1" applyAlignment="1">
      <alignment vertical="center"/>
    </xf>
    <xf numFmtId="177" fontId="10" fillId="0" borderId="9" xfId="1" applyNumberFormat="1" applyFont="1" applyFill="1" applyBorder="1" applyAlignment="1">
      <alignment vertical="center"/>
    </xf>
    <xf numFmtId="179" fontId="9" fillId="0" borderId="51" xfId="1" applyNumberFormat="1" applyFont="1" applyFill="1" applyBorder="1" applyAlignment="1">
      <alignment vertical="center"/>
    </xf>
    <xf numFmtId="179" fontId="9" fillId="0" borderId="9" xfId="1" applyNumberFormat="1" applyFont="1" applyFill="1" applyBorder="1" applyAlignment="1">
      <alignment vertical="center"/>
    </xf>
    <xf numFmtId="179" fontId="9" fillId="0" borderId="52" xfId="1" applyNumberFormat="1" applyFont="1" applyFill="1" applyBorder="1" applyAlignment="1">
      <alignment vertical="center"/>
    </xf>
    <xf numFmtId="179" fontId="9" fillId="0" borderId="53" xfId="1" applyNumberFormat="1" applyFont="1" applyFill="1" applyBorder="1" applyAlignment="1">
      <alignment vertical="center"/>
    </xf>
    <xf numFmtId="179" fontId="9" fillId="0" borderId="54" xfId="1" applyNumberFormat="1" applyFont="1" applyFill="1" applyBorder="1" applyAlignment="1">
      <alignment vertical="center"/>
    </xf>
    <xf numFmtId="179" fontId="9" fillId="0" borderId="55" xfId="1" applyNumberFormat="1" applyFont="1" applyFill="1" applyBorder="1" applyAlignment="1">
      <alignment vertical="center"/>
    </xf>
    <xf numFmtId="179" fontId="9" fillId="0" borderId="56" xfId="1" applyNumberFormat="1" applyFont="1" applyFill="1" applyBorder="1" applyAlignment="1">
      <alignment vertical="center"/>
    </xf>
    <xf numFmtId="179" fontId="9" fillId="0" borderId="38" xfId="1" applyNumberFormat="1" applyFont="1" applyFill="1" applyBorder="1" applyAlignment="1">
      <alignment vertical="center"/>
    </xf>
    <xf numFmtId="179" fontId="9" fillId="0" borderId="17" xfId="1" applyNumberFormat="1" applyFont="1" applyFill="1" applyBorder="1" applyAlignment="1">
      <alignment vertical="center"/>
    </xf>
    <xf numFmtId="179" fontId="9" fillId="0" borderId="4" xfId="1" applyNumberFormat="1" applyFont="1" applyFill="1" applyBorder="1" applyAlignment="1">
      <alignment vertical="center"/>
    </xf>
    <xf numFmtId="179" fontId="9" fillId="0" borderId="24" xfId="1" applyNumberFormat="1" applyFont="1" applyFill="1" applyBorder="1" applyAlignment="1">
      <alignment vertical="center"/>
    </xf>
    <xf numFmtId="179" fontId="9" fillId="0" borderId="28" xfId="1" applyNumberFormat="1" applyFont="1" applyFill="1" applyBorder="1" applyAlignment="1">
      <alignment vertical="center"/>
    </xf>
    <xf numFmtId="179" fontId="9" fillId="0" borderId="25" xfId="1" applyNumberFormat="1" applyFont="1" applyFill="1" applyBorder="1" applyAlignment="1">
      <alignment vertical="center"/>
    </xf>
    <xf numFmtId="179" fontId="9" fillId="0" borderId="23" xfId="1" applyNumberFormat="1" applyFont="1" applyFill="1" applyBorder="1" applyAlignment="1">
      <alignment vertical="center"/>
    </xf>
    <xf numFmtId="177" fontId="9" fillId="0" borderId="41" xfId="1" applyNumberFormat="1" applyFont="1" applyFill="1" applyBorder="1" applyAlignment="1">
      <alignment vertical="center"/>
    </xf>
    <xf numFmtId="177" fontId="11" fillId="0" borderId="41" xfId="1" applyNumberFormat="1" applyFont="1" applyFill="1" applyBorder="1" applyAlignment="1">
      <alignment vertical="center"/>
    </xf>
    <xf numFmtId="177" fontId="10" fillId="0" borderId="57" xfId="1" applyNumberFormat="1" applyFont="1" applyFill="1" applyBorder="1" applyAlignment="1">
      <alignment vertical="center"/>
    </xf>
    <xf numFmtId="179" fontId="9" fillId="0" borderId="58" xfId="1" applyNumberFormat="1" applyFont="1" applyFill="1" applyBorder="1" applyAlignment="1">
      <alignment vertical="center"/>
    </xf>
    <xf numFmtId="179" fontId="9" fillId="0" borderId="57" xfId="1" applyNumberFormat="1" applyFont="1" applyFill="1" applyBorder="1" applyAlignment="1">
      <alignment vertical="center"/>
    </xf>
    <xf numFmtId="179" fontId="9" fillId="0" borderId="59" xfId="1" applyNumberFormat="1" applyFont="1" applyFill="1" applyBorder="1" applyAlignment="1">
      <alignment vertical="center"/>
    </xf>
    <xf numFmtId="179" fontId="9" fillId="0" borderId="60" xfId="1" applyNumberFormat="1" applyFont="1" applyFill="1" applyBorder="1" applyAlignment="1">
      <alignment vertical="center"/>
    </xf>
    <xf numFmtId="179" fontId="9" fillId="0" borderId="61" xfId="1" applyNumberFormat="1" applyFont="1" applyFill="1" applyBorder="1" applyAlignment="1">
      <alignment vertical="center"/>
    </xf>
    <xf numFmtId="179" fontId="9" fillId="0" borderId="62" xfId="1" applyNumberFormat="1" applyFont="1" applyFill="1" applyBorder="1" applyAlignment="1">
      <alignment vertical="center"/>
    </xf>
    <xf numFmtId="177" fontId="10" fillId="0" borderId="13" xfId="1" applyNumberFormat="1" applyFont="1" applyFill="1" applyBorder="1" applyAlignment="1">
      <alignment vertical="center"/>
    </xf>
    <xf numFmtId="179" fontId="9" fillId="0" borderId="13" xfId="1" applyNumberFormat="1" applyFont="1" applyFill="1" applyBorder="1" applyAlignment="1">
      <alignment vertical="center"/>
    </xf>
    <xf numFmtId="179" fontId="9" fillId="0" borderId="12" xfId="1" applyNumberFormat="1" applyFont="1" applyFill="1" applyBorder="1" applyAlignment="1">
      <alignment vertical="center"/>
    </xf>
    <xf numFmtId="179" fontId="9" fillId="0" borderId="15" xfId="1" applyNumberFormat="1" applyFont="1" applyFill="1" applyBorder="1" applyAlignment="1">
      <alignment vertical="center"/>
    </xf>
    <xf numFmtId="179" fontId="9" fillId="0" borderId="63" xfId="1" applyNumberFormat="1" applyFont="1" applyFill="1" applyBorder="1" applyAlignment="1">
      <alignment vertical="center"/>
    </xf>
    <xf numFmtId="179" fontId="9" fillId="0" borderId="14" xfId="1" applyNumberFormat="1" applyFont="1" applyFill="1" applyBorder="1" applyAlignment="1">
      <alignment vertical="center"/>
    </xf>
    <xf numFmtId="179" fontId="9" fillId="0" borderId="16" xfId="1" applyNumberFormat="1" applyFont="1" applyFill="1" applyBorder="1" applyAlignment="1">
      <alignment vertical="center"/>
    </xf>
    <xf numFmtId="179" fontId="9" fillId="0" borderId="48" xfId="1" applyNumberFormat="1" applyFont="1" applyFill="1" applyBorder="1" applyAlignment="1">
      <alignment vertical="center" shrinkToFit="1"/>
    </xf>
    <xf numFmtId="179" fontId="9" fillId="0" borderId="46" xfId="1" applyNumberFormat="1" applyFont="1" applyFill="1" applyBorder="1" applyAlignment="1">
      <alignment vertical="center" shrinkToFit="1"/>
    </xf>
    <xf numFmtId="177" fontId="10" fillId="0" borderId="41" xfId="1" applyNumberFormat="1" applyFont="1" applyFill="1" applyBorder="1" applyAlignment="1">
      <alignment vertical="center"/>
    </xf>
  </cellXfs>
  <cellStyles count="10">
    <cellStyle name="パーセント" xfId="2" builtinId="5"/>
    <cellStyle name="パーセント()" xfId="5"/>
    <cellStyle name="パーセント(0.00)" xfId="6"/>
    <cellStyle name="パーセント[0.00]" xfId="7"/>
    <cellStyle name="桁区切り" xfId="1" builtinId="6"/>
    <cellStyle name="見出し１" xfId="8"/>
    <cellStyle name="折り返し" xfId="9"/>
    <cellStyle name="標準" xfId="0" builtinId="0"/>
    <cellStyle name="標準_16ﾊﾞﾗﾝｽｼｰﾄ 計算書" xfId="4"/>
    <cellStyle name="標準_普通会計３章モデル財務諸表の雛形"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3"/>
  <sheetViews>
    <sheetView tabSelected="1" zoomScale="75" workbookViewId="0">
      <selection activeCell="D26" sqref="D26"/>
    </sheetView>
  </sheetViews>
  <sheetFormatPr defaultRowHeight="19.5" customHeight="1" x14ac:dyDescent="0.15"/>
  <cols>
    <col min="1" max="2" width="1.75" style="2" customWidth="1"/>
    <col min="3" max="3" width="28.25" style="2" customWidth="1"/>
    <col min="4" max="6" width="14.25" style="4" customWidth="1"/>
    <col min="7" max="7" width="2.25" style="5" customWidth="1"/>
    <col min="8" max="9" width="1.75" style="5" customWidth="1"/>
    <col min="10" max="10" width="35" style="5" bestFit="1" customWidth="1"/>
    <col min="11" max="13" width="14.25" style="4" customWidth="1"/>
    <col min="14" max="14" width="2.625" style="2" customWidth="1"/>
    <col min="15" max="16384" width="9" style="2"/>
  </cols>
  <sheetData>
    <row r="1" spans="1:14" ht="21" x14ac:dyDescent="0.15">
      <c r="A1" s="1" t="s">
        <v>0</v>
      </c>
      <c r="B1" s="1"/>
      <c r="C1" s="1"/>
      <c r="D1" s="1"/>
      <c r="E1" s="1"/>
      <c r="F1" s="1"/>
      <c r="G1" s="1"/>
      <c r="H1" s="1"/>
      <c r="I1" s="1"/>
      <c r="J1" s="1"/>
      <c r="K1" s="1"/>
      <c r="L1" s="1"/>
      <c r="M1" s="1"/>
      <c r="N1" s="1"/>
    </row>
    <row r="2" spans="1:14" ht="19.5" customHeight="1" x14ac:dyDescent="0.15">
      <c r="A2" s="3" t="s">
        <v>1</v>
      </c>
      <c r="B2" s="3"/>
      <c r="C2" s="3"/>
      <c r="D2" s="3"/>
      <c r="E2" s="3"/>
      <c r="F2" s="3"/>
      <c r="G2" s="3"/>
      <c r="H2" s="3"/>
      <c r="I2" s="3"/>
      <c r="J2" s="3"/>
      <c r="K2" s="3"/>
      <c r="L2" s="3"/>
      <c r="M2" s="3"/>
      <c r="N2" s="3"/>
    </row>
    <row r="3" spans="1:14" ht="19.5" customHeight="1" thickBot="1" x14ac:dyDescent="0.2">
      <c r="N3" s="6" t="s">
        <v>2</v>
      </c>
    </row>
    <row r="4" spans="1:14" ht="19.5" customHeight="1" thickBot="1" x14ac:dyDescent="0.2">
      <c r="A4" s="7" t="s">
        <v>3</v>
      </c>
      <c r="B4" s="8"/>
      <c r="C4" s="8"/>
      <c r="D4" s="8"/>
      <c r="E4" s="8"/>
      <c r="F4" s="8"/>
      <c r="G4" s="9"/>
      <c r="H4" s="7" t="s">
        <v>4</v>
      </c>
      <c r="I4" s="8"/>
      <c r="J4" s="8"/>
      <c r="K4" s="8"/>
      <c r="L4" s="8"/>
      <c r="M4" s="8"/>
      <c r="N4" s="9"/>
    </row>
    <row r="5" spans="1:14" ht="19.5" customHeight="1" x14ac:dyDescent="0.15">
      <c r="A5" s="10" t="s">
        <v>5</v>
      </c>
      <c r="B5" s="11"/>
      <c r="C5" s="11"/>
      <c r="D5" s="12"/>
      <c r="E5" s="12"/>
      <c r="F5" s="12"/>
      <c r="G5" s="13"/>
      <c r="H5" s="14" t="s">
        <v>6</v>
      </c>
      <c r="I5" s="15"/>
      <c r="J5" s="15"/>
      <c r="K5" s="12"/>
      <c r="L5" s="12"/>
      <c r="M5" s="12"/>
      <c r="N5" s="16"/>
    </row>
    <row r="6" spans="1:14" ht="19.5" customHeight="1" x14ac:dyDescent="0.15">
      <c r="A6" s="17" t="s">
        <v>7</v>
      </c>
      <c r="B6" s="11"/>
      <c r="C6" s="11"/>
      <c r="D6" s="12"/>
      <c r="E6" s="12"/>
      <c r="F6" s="12"/>
      <c r="G6" s="13"/>
      <c r="H6" s="18" t="s">
        <v>8</v>
      </c>
      <c r="I6" s="15"/>
      <c r="J6" s="15"/>
      <c r="K6" s="12"/>
      <c r="L6" s="12"/>
      <c r="M6" s="12"/>
      <c r="N6" s="16"/>
    </row>
    <row r="7" spans="1:14" ht="19.5" customHeight="1" x14ac:dyDescent="0.15">
      <c r="A7" s="17"/>
      <c r="B7" s="11" t="s">
        <v>9</v>
      </c>
      <c r="C7" s="11"/>
      <c r="D7" s="12"/>
      <c r="E7" s="12"/>
      <c r="F7" s="12"/>
      <c r="G7" s="13"/>
      <c r="H7" s="18"/>
      <c r="I7" s="15" t="s">
        <v>10</v>
      </c>
      <c r="J7" s="15"/>
      <c r="K7" s="12"/>
      <c r="L7" s="12"/>
      <c r="M7" s="12"/>
      <c r="N7" s="16"/>
    </row>
    <row r="8" spans="1:14" ht="19.5" customHeight="1" x14ac:dyDescent="0.15">
      <c r="A8" s="17"/>
      <c r="B8" s="11"/>
      <c r="C8" s="11" t="s">
        <v>11</v>
      </c>
      <c r="D8" s="19">
        <f>'５－２'!AF11</f>
        <v>71694881</v>
      </c>
      <c r="E8" s="12"/>
      <c r="F8" s="12"/>
      <c r="G8" s="13"/>
      <c r="H8" s="18"/>
      <c r="I8" s="15"/>
      <c r="J8" s="15" t="s">
        <v>12</v>
      </c>
      <c r="K8" s="19">
        <f>'５－２'!AF44</f>
        <v>19452918</v>
      </c>
      <c r="L8" s="12"/>
      <c r="M8" s="12"/>
      <c r="N8" s="16"/>
    </row>
    <row r="9" spans="1:14" ht="19.5" customHeight="1" x14ac:dyDescent="0.15">
      <c r="A9" s="17"/>
      <c r="B9" s="11"/>
      <c r="C9" s="11" t="s">
        <v>13</v>
      </c>
      <c r="D9" s="20">
        <f>'５－２'!AF12</f>
        <v>12274520</v>
      </c>
      <c r="E9" s="12"/>
      <c r="F9" s="12"/>
      <c r="G9" s="13"/>
      <c r="H9" s="18"/>
      <c r="I9" s="15"/>
      <c r="J9" s="15" t="s">
        <v>14</v>
      </c>
      <c r="K9" s="20">
        <f>'５－２'!AF45</f>
        <v>13246886</v>
      </c>
      <c r="L9" s="12"/>
      <c r="M9" s="12"/>
      <c r="N9" s="16"/>
    </row>
    <row r="10" spans="1:14" ht="19.5" customHeight="1" x14ac:dyDescent="0.15">
      <c r="A10" s="17"/>
      <c r="B10" s="11"/>
      <c r="C10" s="11" t="s">
        <v>15</v>
      </c>
      <c r="D10" s="20">
        <f>'５－２'!AF13</f>
        <v>1041273</v>
      </c>
      <c r="E10" s="12"/>
      <c r="F10" s="12"/>
      <c r="G10" s="13"/>
      <c r="H10" s="18"/>
      <c r="I10" s="15"/>
      <c r="J10" s="15" t="s">
        <v>16</v>
      </c>
      <c r="K10" s="12"/>
      <c r="L10" s="21">
        <f>SUM(K8:K9)</f>
        <v>32699804</v>
      </c>
      <c r="M10" s="12"/>
      <c r="N10" s="16"/>
    </row>
    <row r="11" spans="1:14" ht="19.5" customHeight="1" x14ac:dyDescent="0.15">
      <c r="A11" s="17"/>
      <c r="B11" s="11"/>
      <c r="C11" s="11" t="s">
        <v>17</v>
      </c>
      <c r="D11" s="20">
        <f>'５－２'!AF14</f>
        <v>13566642</v>
      </c>
      <c r="E11" s="12"/>
      <c r="F11" s="12"/>
      <c r="G11" s="13"/>
      <c r="H11" s="18"/>
      <c r="I11" s="15" t="s">
        <v>18</v>
      </c>
      <c r="J11" s="15"/>
      <c r="K11" s="12"/>
      <c r="L11" s="12"/>
      <c r="M11" s="12"/>
      <c r="N11" s="16"/>
    </row>
    <row r="12" spans="1:14" ht="19.5" customHeight="1" x14ac:dyDescent="0.15">
      <c r="A12" s="17"/>
      <c r="B12" s="11"/>
      <c r="C12" s="11" t="s">
        <v>19</v>
      </c>
      <c r="D12" s="20">
        <f>'５－２'!AF15</f>
        <v>2649624</v>
      </c>
      <c r="E12" s="12"/>
      <c r="F12" s="12"/>
      <c r="G12" s="13"/>
      <c r="H12" s="18"/>
      <c r="I12" s="15"/>
      <c r="J12" s="15" t="s">
        <v>20</v>
      </c>
      <c r="K12" s="19">
        <f>'５－２'!AF48</f>
        <v>466556</v>
      </c>
      <c r="L12" s="12"/>
      <c r="M12" s="12"/>
      <c r="N12" s="16"/>
    </row>
    <row r="13" spans="1:14" ht="19.5" customHeight="1" x14ac:dyDescent="0.15">
      <c r="A13" s="17"/>
      <c r="B13" s="11"/>
      <c r="C13" s="11" t="s">
        <v>21</v>
      </c>
      <c r="D13" s="20">
        <f>'５－２'!AF16</f>
        <v>933355</v>
      </c>
      <c r="E13" s="12"/>
      <c r="F13" s="12"/>
      <c r="G13" s="13"/>
      <c r="H13" s="18"/>
      <c r="I13" s="15"/>
      <c r="J13" s="15" t="s">
        <v>22</v>
      </c>
      <c r="K13" s="19">
        <f>'５－２'!AF49</f>
        <v>1083372</v>
      </c>
      <c r="L13" s="12"/>
      <c r="M13" s="12"/>
      <c r="N13" s="16"/>
    </row>
    <row r="14" spans="1:14" ht="19.5" customHeight="1" x14ac:dyDescent="0.15">
      <c r="A14" s="17"/>
      <c r="B14" s="11"/>
      <c r="C14" s="11" t="s">
        <v>23</v>
      </c>
      <c r="D14" s="20">
        <f>'５－２'!AF17</f>
        <v>2164911</v>
      </c>
      <c r="E14" s="12"/>
      <c r="F14" s="12"/>
      <c r="G14" s="13"/>
      <c r="H14" s="18"/>
      <c r="I14" s="15"/>
      <c r="J14" s="15" t="s">
        <v>24</v>
      </c>
      <c r="K14" s="20">
        <f>'５－２'!AF50</f>
        <v>0</v>
      </c>
      <c r="L14" s="12"/>
      <c r="M14" s="12"/>
      <c r="N14" s="16"/>
    </row>
    <row r="15" spans="1:14" ht="19.5" customHeight="1" x14ac:dyDescent="0.15">
      <c r="A15" s="17"/>
      <c r="B15" s="11"/>
      <c r="C15" s="11" t="s">
        <v>25</v>
      </c>
      <c r="D15" s="20">
        <f>'５－２'!AF18</f>
        <v>0</v>
      </c>
      <c r="E15" s="12"/>
      <c r="F15" s="12"/>
      <c r="G15" s="13"/>
      <c r="H15" s="18"/>
      <c r="I15" s="15"/>
      <c r="J15" s="15" t="s">
        <v>26</v>
      </c>
      <c r="K15" s="12"/>
      <c r="L15" s="12">
        <f>SUM(K12:K14)</f>
        <v>1549928</v>
      </c>
      <c r="M15" s="12"/>
      <c r="N15" s="16"/>
    </row>
    <row r="16" spans="1:14" ht="19.5" customHeight="1" x14ac:dyDescent="0.15">
      <c r="A16" s="17"/>
      <c r="B16" s="11"/>
      <c r="C16" s="11" t="s">
        <v>27</v>
      </c>
      <c r="D16" s="20">
        <f>'５－２'!AF19</f>
        <v>0</v>
      </c>
      <c r="E16" s="12"/>
      <c r="F16" s="12"/>
      <c r="G16" s="13"/>
      <c r="H16" s="18"/>
      <c r="I16" s="15" t="s">
        <v>28</v>
      </c>
      <c r="J16" s="15"/>
      <c r="K16" s="12"/>
      <c r="L16" s="19">
        <f>'５－２'!AF52</f>
        <v>895683</v>
      </c>
      <c r="M16" s="12"/>
      <c r="N16" s="16"/>
    </row>
    <row r="17" spans="1:14" ht="19.5" customHeight="1" x14ac:dyDescent="0.15">
      <c r="A17" s="17"/>
      <c r="B17" s="11"/>
      <c r="C17" s="11" t="s">
        <v>29</v>
      </c>
      <c r="D17" s="12"/>
      <c r="E17" s="21">
        <f>SUM(D8:D16)</f>
        <v>104325206</v>
      </c>
      <c r="F17" s="12"/>
      <c r="G17" s="13"/>
      <c r="H17" s="18"/>
      <c r="I17" s="15" t="s">
        <v>30</v>
      </c>
      <c r="J17" s="15"/>
      <c r="K17" s="12"/>
      <c r="L17" s="22">
        <f>SUM(L18:L19)</f>
        <v>7095562</v>
      </c>
      <c r="M17" s="12"/>
      <c r="N17" s="16"/>
    </row>
    <row r="18" spans="1:14" ht="19.5" customHeight="1" x14ac:dyDescent="0.15">
      <c r="A18" s="17"/>
      <c r="B18" s="11" t="s">
        <v>31</v>
      </c>
      <c r="C18" s="11"/>
      <c r="D18" s="12"/>
      <c r="E18" s="20">
        <f>'５－２'!AF21</f>
        <v>11028</v>
      </c>
      <c r="F18" s="12"/>
      <c r="G18" s="13"/>
      <c r="H18" s="18"/>
      <c r="I18" s="15"/>
      <c r="J18" s="23" t="s">
        <v>32</v>
      </c>
      <c r="K18" s="12"/>
      <c r="L18" s="20">
        <f>'５－２'!AF54</f>
        <v>6232562</v>
      </c>
      <c r="M18" s="12"/>
      <c r="N18" s="16"/>
    </row>
    <row r="19" spans="1:14" ht="19.5" customHeight="1" x14ac:dyDescent="0.15">
      <c r="A19" s="17"/>
      <c r="B19" s="11" t="s">
        <v>33</v>
      </c>
      <c r="C19" s="11"/>
      <c r="D19" s="12"/>
      <c r="E19" s="20">
        <f>'５－２'!AF22</f>
        <v>1518230</v>
      </c>
      <c r="F19" s="12"/>
      <c r="G19" s="13"/>
      <c r="H19" s="18"/>
      <c r="I19" s="15"/>
      <c r="J19" s="23" t="s">
        <v>34</v>
      </c>
      <c r="K19" s="12"/>
      <c r="L19" s="20">
        <f>'５－２'!AF55</f>
        <v>863000</v>
      </c>
      <c r="M19" s="12"/>
      <c r="N19" s="16"/>
    </row>
    <row r="20" spans="1:14" ht="19.5" customHeight="1" thickBot="1" x14ac:dyDescent="0.2">
      <c r="A20" s="17"/>
      <c r="B20" s="11" t="s">
        <v>35</v>
      </c>
      <c r="C20" s="11"/>
      <c r="D20" s="12"/>
      <c r="E20" s="12"/>
      <c r="F20" s="24">
        <f>SUM(E17:E19)</f>
        <v>105854464</v>
      </c>
      <c r="G20" s="13"/>
      <c r="H20" s="18"/>
      <c r="I20" s="15" t="s">
        <v>36</v>
      </c>
      <c r="J20" s="15"/>
      <c r="K20" s="12"/>
      <c r="L20" s="20">
        <f>'５－２'!AF56</f>
        <v>0</v>
      </c>
      <c r="M20" s="12"/>
      <c r="N20" s="16"/>
    </row>
    <row r="21" spans="1:14" ht="19.5" customHeight="1" thickBot="1" x14ac:dyDescent="0.2">
      <c r="A21" s="17"/>
      <c r="B21" s="11"/>
      <c r="C21" s="11"/>
      <c r="D21" s="12"/>
      <c r="E21" s="12"/>
      <c r="F21" s="12"/>
      <c r="G21" s="13"/>
      <c r="H21" s="18"/>
      <c r="I21" s="15" t="s">
        <v>37</v>
      </c>
      <c r="J21" s="15"/>
      <c r="K21" s="12"/>
      <c r="L21" s="12"/>
      <c r="M21" s="24">
        <f>SUM(L10,L15:L17,L20)</f>
        <v>42240977</v>
      </c>
      <c r="N21" s="16"/>
    </row>
    <row r="22" spans="1:14" ht="19.5" customHeight="1" x14ac:dyDescent="0.15">
      <c r="A22" s="17" t="s">
        <v>38</v>
      </c>
      <c r="B22" s="11"/>
      <c r="C22" s="11"/>
      <c r="D22" s="12"/>
      <c r="E22" s="12"/>
      <c r="F22" s="12"/>
      <c r="G22" s="13"/>
      <c r="H22" s="18"/>
      <c r="I22" s="15"/>
      <c r="J22" s="15"/>
      <c r="K22" s="12"/>
      <c r="L22" s="12"/>
      <c r="M22" s="12"/>
      <c r="N22" s="16"/>
    </row>
    <row r="23" spans="1:14" ht="19.5" customHeight="1" x14ac:dyDescent="0.15">
      <c r="A23" s="17"/>
      <c r="B23" s="11" t="s">
        <v>39</v>
      </c>
      <c r="C23" s="11"/>
      <c r="D23" s="12"/>
      <c r="E23" s="19">
        <f>'５－２'!AF25</f>
        <v>822287</v>
      </c>
      <c r="F23" s="12"/>
      <c r="G23" s="13"/>
      <c r="H23" s="18" t="s">
        <v>40</v>
      </c>
      <c r="I23" s="15"/>
      <c r="J23" s="15"/>
      <c r="K23" s="12"/>
      <c r="L23" s="12"/>
      <c r="M23" s="12"/>
      <c r="N23" s="16"/>
    </row>
    <row r="24" spans="1:14" ht="19.5" customHeight="1" x14ac:dyDescent="0.15">
      <c r="A24" s="17"/>
      <c r="B24" s="11" t="s">
        <v>41</v>
      </c>
      <c r="C24" s="11"/>
      <c r="D24" s="12"/>
      <c r="E24" s="20">
        <f>'５－２'!AF26</f>
        <v>65183</v>
      </c>
      <c r="F24" s="12"/>
      <c r="G24" s="13"/>
      <c r="H24" s="18"/>
      <c r="I24" s="15" t="s">
        <v>42</v>
      </c>
      <c r="J24" s="15"/>
      <c r="K24" s="12"/>
      <c r="L24" s="12"/>
      <c r="M24" s="12"/>
      <c r="N24" s="16"/>
    </row>
    <row r="25" spans="1:14" ht="19.5" customHeight="1" x14ac:dyDescent="0.15">
      <c r="A25" s="17"/>
      <c r="B25" s="11" t="s">
        <v>43</v>
      </c>
      <c r="C25" s="11"/>
      <c r="D25" s="12"/>
      <c r="E25" s="20">
        <f>'５－２'!AF27</f>
        <v>1272818</v>
      </c>
      <c r="F25" s="12"/>
      <c r="G25" s="13"/>
      <c r="H25" s="18"/>
      <c r="I25" s="15"/>
      <c r="J25" s="15" t="s">
        <v>44</v>
      </c>
      <c r="K25" s="19">
        <f>'５－２'!AF61</f>
        <v>3181755</v>
      </c>
      <c r="L25" s="12"/>
      <c r="M25" s="12"/>
      <c r="N25" s="16"/>
    </row>
    <row r="26" spans="1:14" ht="19.5" customHeight="1" x14ac:dyDescent="0.15">
      <c r="A26" s="17"/>
      <c r="B26" s="11" t="s">
        <v>45</v>
      </c>
      <c r="C26" s="11"/>
      <c r="D26" s="12"/>
      <c r="E26" s="20">
        <f>'５－２'!AF28</f>
        <v>1434128</v>
      </c>
      <c r="F26" s="12"/>
      <c r="G26" s="13"/>
      <c r="H26" s="18"/>
      <c r="I26" s="15"/>
      <c r="J26" s="15" t="s">
        <v>46</v>
      </c>
      <c r="K26" s="20">
        <f>'５－２'!AF62</f>
        <v>176651</v>
      </c>
      <c r="L26" s="12"/>
      <c r="M26" s="12"/>
      <c r="N26" s="16"/>
    </row>
    <row r="27" spans="1:14" ht="19.5" customHeight="1" x14ac:dyDescent="0.15">
      <c r="A27" s="17"/>
      <c r="B27" s="11" t="s">
        <v>36</v>
      </c>
      <c r="C27" s="11"/>
      <c r="D27" s="12"/>
      <c r="E27" s="20">
        <f>'５－２'!AF29</f>
        <v>20</v>
      </c>
      <c r="F27" s="12"/>
      <c r="G27" s="13"/>
      <c r="H27" s="18"/>
      <c r="I27" s="15"/>
      <c r="J27" s="15" t="s">
        <v>47</v>
      </c>
      <c r="K27" s="12"/>
      <c r="L27" s="21">
        <f>SUM(K25:K26)</f>
        <v>3358406</v>
      </c>
      <c r="M27" s="12"/>
      <c r="N27" s="16"/>
    </row>
    <row r="28" spans="1:14" ht="19.5" customHeight="1" x14ac:dyDescent="0.15">
      <c r="A28" s="17"/>
      <c r="B28" s="11" t="s">
        <v>48</v>
      </c>
      <c r="C28" s="11"/>
      <c r="D28" s="12"/>
      <c r="E28" s="20">
        <f>'５－２'!AF30</f>
        <v>-922748</v>
      </c>
      <c r="F28" s="12"/>
      <c r="G28" s="13"/>
      <c r="H28" s="18"/>
      <c r="I28" s="15" t="s">
        <v>49</v>
      </c>
      <c r="J28" s="15"/>
      <c r="K28" s="12"/>
      <c r="L28" s="20">
        <f>'５－２'!AF64</f>
        <v>529561</v>
      </c>
      <c r="M28" s="12"/>
      <c r="N28" s="16"/>
    </row>
    <row r="29" spans="1:14" ht="19.5" customHeight="1" thickBot="1" x14ac:dyDescent="0.2">
      <c r="A29" s="17"/>
      <c r="B29" s="11" t="s">
        <v>50</v>
      </c>
      <c r="C29" s="11"/>
      <c r="D29" s="12"/>
      <c r="E29" s="12"/>
      <c r="F29" s="24">
        <f>SUM(E23:E28)</f>
        <v>2671688</v>
      </c>
      <c r="G29" s="13"/>
      <c r="H29" s="18"/>
      <c r="I29" s="15" t="s">
        <v>51</v>
      </c>
      <c r="J29" s="15"/>
      <c r="K29" s="12"/>
      <c r="L29" s="20">
        <f>'５－２'!AF65</f>
        <v>582568</v>
      </c>
      <c r="M29" s="12"/>
      <c r="N29" s="16"/>
    </row>
    <row r="30" spans="1:14" ht="19.5" customHeight="1" x14ac:dyDescent="0.15">
      <c r="A30" s="17"/>
      <c r="B30" s="11"/>
      <c r="C30" s="11"/>
      <c r="D30" s="12"/>
      <c r="E30" s="12"/>
      <c r="F30" s="12"/>
      <c r="G30" s="13"/>
      <c r="H30" s="18"/>
      <c r="I30" s="15" t="s">
        <v>52</v>
      </c>
      <c r="J30" s="15"/>
      <c r="K30" s="12"/>
      <c r="L30" s="20">
        <f>'５－２'!AF66</f>
        <v>536990</v>
      </c>
      <c r="M30" s="12"/>
      <c r="N30" s="16"/>
    </row>
    <row r="31" spans="1:14" ht="19.5" customHeight="1" x14ac:dyDescent="0.15">
      <c r="A31" s="17"/>
      <c r="B31" s="11"/>
      <c r="C31" s="11"/>
      <c r="D31" s="12"/>
      <c r="E31" s="12"/>
      <c r="F31" s="12"/>
      <c r="G31" s="13"/>
      <c r="H31" s="18"/>
      <c r="I31" s="15" t="s">
        <v>53</v>
      </c>
      <c r="J31" s="15"/>
      <c r="K31" s="12"/>
      <c r="L31" s="20">
        <f>'５－２'!AF67</f>
        <v>265884</v>
      </c>
      <c r="M31" s="12"/>
      <c r="N31" s="16"/>
    </row>
    <row r="32" spans="1:14" ht="19.5" customHeight="1" x14ac:dyDescent="0.15">
      <c r="A32" s="17" t="s">
        <v>54</v>
      </c>
      <c r="B32" s="11"/>
      <c r="C32" s="11"/>
      <c r="D32" s="12"/>
      <c r="E32" s="12"/>
      <c r="F32" s="12"/>
      <c r="G32" s="13"/>
      <c r="H32" s="18"/>
      <c r="I32" s="15" t="s">
        <v>55</v>
      </c>
      <c r="J32" s="15"/>
      <c r="K32" s="12"/>
      <c r="L32" s="20">
        <f>'５－２'!AF68</f>
        <v>73224</v>
      </c>
      <c r="M32" s="12"/>
      <c r="N32" s="16"/>
    </row>
    <row r="33" spans="1:14" ht="19.5" customHeight="1" thickBot="1" x14ac:dyDescent="0.2">
      <c r="A33" s="17"/>
      <c r="B33" s="11" t="s">
        <v>56</v>
      </c>
      <c r="C33" s="11"/>
      <c r="D33" s="12"/>
      <c r="E33" s="19">
        <f>'５－２'!AF33</f>
        <v>5792050</v>
      </c>
      <c r="F33" s="12"/>
      <c r="G33" s="13"/>
      <c r="H33" s="18"/>
      <c r="I33" s="15" t="s">
        <v>57</v>
      </c>
      <c r="J33" s="15"/>
      <c r="K33" s="12"/>
      <c r="L33" s="12"/>
      <c r="M33" s="24">
        <f>SUM(L24:L32)</f>
        <v>5346633</v>
      </c>
      <c r="N33" s="16"/>
    </row>
    <row r="34" spans="1:14" ht="19.5" customHeight="1" x14ac:dyDescent="0.15">
      <c r="A34" s="17"/>
      <c r="B34" s="11" t="s">
        <v>58</v>
      </c>
      <c r="C34" s="11"/>
      <c r="D34" s="12"/>
      <c r="E34" s="20">
        <f>'５－２'!AF34</f>
        <v>737778</v>
      </c>
      <c r="F34" s="12"/>
      <c r="G34" s="13"/>
      <c r="H34" s="18"/>
      <c r="I34" s="15"/>
      <c r="J34" s="15"/>
      <c r="K34" s="12"/>
      <c r="L34" s="12"/>
      <c r="M34" s="12"/>
      <c r="N34" s="16"/>
    </row>
    <row r="35" spans="1:14" ht="19.5" customHeight="1" thickBot="1" x14ac:dyDescent="0.2">
      <c r="A35" s="17"/>
      <c r="B35" s="11" t="s">
        <v>59</v>
      </c>
      <c r="C35" s="11"/>
      <c r="D35" s="12"/>
      <c r="E35" s="20">
        <f>'５－２'!AF35</f>
        <v>0</v>
      </c>
      <c r="F35" s="12"/>
      <c r="G35" s="13"/>
      <c r="H35" s="18"/>
      <c r="I35" s="25" t="s">
        <v>60</v>
      </c>
      <c r="J35" s="15"/>
      <c r="K35" s="12"/>
      <c r="L35" s="12"/>
      <c r="M35" s="24">
        <f>M21+M33</f>
        <v>47587610</v>
      </c>
      <c r="N35" s="16"/>
    </row>
    <row r="36" spans="1:14" ht="19.5" customHeight="1" x14ac:dyDescent="0.15">
      <c r="A36" s="17"/>
      <c r="B36" s="11" t="s">
        <v>61</v>
      </c>
      <c r="C36" s="11"/>
      <c r="D36" s="12"/>
      <c r="E36" s="20">
        <f>'５－２'!AF36</f>
        <v>48367</v>
      </c>
      <c r="F36" s="12"/>
      <c r="G36" s="13"/>
      <c r="H36" s="18"/>
      <c r="I36" s="25"/>
      <c r="J36" s="15"/>
      <c r="K36" s="12"/>
      <c r="L36" s="12"/>
      <c r="M36" s="12"/>
      <c r="N36" s="16"/>
    </row>
    <row r="37" spans="1:14" ht="19.5" customHeight="1" x14ac:dyDescent="0.15">
      <c r="A37" s="17"/>
      <c r="B37" s="11" t="s">
        <v>62</v>
      </c>
      <c r="C37" s="11"/>
      <c r="D37" s="12"/>
      <c r="E37" s="20">
        <f>'５－２'!AF37</f>
        <v>-95828</v>
      </c>
      <c r="F37" s="12"/>
      <c r="G37" s="13"/>
      <c r="H37" s="14" t="s">
        <v>63</v>
      </c>
      <c r="I37" s="15"/>
      <c r="J37" s="15"/>
      <c r="K37" s="12"/>
      <c r="L37" s="12"/>
      <c r="M37" s="12"/>
      <c r="N37" s="16"/>
    </row>
    <row r="38" spans="1:14" ht="19.5" customHeight="1" thickBot="1" x14ac:dyDescent="0.2">
      <c r="A38" s="17"/>
      <c r="B38" s="11" t="s">
        <v>64</v>
      </c>
      <c r="C38" s="11"/>
      <c r="D38" s="12"/>
      <c r="E38" s="12"/>
      <c r="F38" s="24">
        <f>SUM(E33:E37)</f>
        <v>6482367</v>
      </c>
      <c r="G38" s="13"/>
      <c r="H38" s="18" t="s">
        <v>65</v>
      </c>
      <c r="I38" s="15"/>
      <c r="J38" s="15"/>
      <c r="K38" s="12"/>
      <c r="L38" s="19">
        <f>'５－２'!AF73</f>
        <v>27800757</v>
      </c>
      <c r="M38" s="12"/>
      <c r="N38" s="16"/>
    </row>
    <row r="39" spans="1:14" ht="19.5" customHeight="1" x14ac:dyDescent="0.15">
      <c r="A39" s="17"/>
      <c r="B39" s="11"/>
      <c r="C39" s="11"/>
      <c r="D39" s="12"/>
      <c r="E39" s="12"/>
      <c r="F39" s="12"/>
      <c r="G39" s="13"/>
      <c r="H39" s="18" t="s">
        <v>66</v>
      </c>
      <c r="I39" s="15"/>
      <c r="J39" s="15"/>
      <c r="K39" s="12"/>
      <c r="L39" s="19">
        <f>'５－２'!AF74</f>
        <v>55030880</v>
      </c>
      <c r="M39" s="12"/>
      <c r="N39" s="16"/>
    </row>
    <row r="40" spans="1:14" ht="19.5" customHeight="1" x14ac:dyDescent="0.15">
      <c r="A40" s="17"/>
      <c r="B40" s="11"/>
      <c r="C40" s="11"/>
      <c r="D40" s="12"/>
      <c r="E40" s="12"/>
      <c r="F40" s="12"/>
      <c r="G40" s="13"/>
      <c r="H40" s="18" t="s">
        <v>67</v>
      </c>
      <c r="I40" s="15"/>
      <c r="J40" s="15"/>
      <c r="K40" s="12"/>
      <c r="L40" s="19">
        <f>'５－２'!AF75</f>
        <v>0</v>
      </c>
      <c r="M40" s="12"/>
      <c r="N40" s="16"/>
    </row>
    <row r="41" spans="1:14" ht="19.5" customHeight="1" thickBot="1" x14ac:dyDescent="0.2">
      <c r="A41" s="17" t="s">
        <v>68</v>
      </c>
      <c r="B41" s="11"/>
      <c r="C41" s="11"/>
      <c r="D41" s="12"/>
      <c r="E41" s="12"/>
      <c r="F41" s="26">
        <f>'５－２'!AF39</f>
        <v>0</v>
      </c>
      <c r="G41" s="13"/>
      <c r="H41" s="18" t="s">
        <v>69</v>
      </c>
      <c r="I41" s="15"/>
      <c r="J41" s="15"/>
      <c r="K41" s="12"/>
      <c r="L41" s="19">
        <f>'５－２'!AF76</f>
        <v>-15111764</v>
      </c>
      <c r="M41" s="12"/>
      <c r="N41" s="16"/>
    </row>
    <row r="42" spans="1:14" ht="19.5" customHeight="1" x14ac:dyDescent="0.15">
      <c r="A42" s="17"/>
      <c r="B42" s="11"/>
      <c r="C42" s="11"/>
      <c r="D42" s="12"/>
      <c r="E42" s="12"/>
      <c r="F42" s="12"/>
      <c r="G42" s="13"/>
      <c r="H42" s="18" t="s">
        <v>70</v>
      </c>
      <c r="I42" s="15"/>
      <c r="J42" s="15"/>
      <c r="K42" s="12"/>
      <c r="L42" s="19">
        <f>'５－２'!AF77</f>
        <v>-298964</v>
      </c>
      <c r="M42" s="12"/>
      <c r="N42" s="16"/>
    </row>
    <row r="43" spans="1:14" ht="19.5" customHeight="1" thickBot="1" x14ac:dyDescent="0.2">
      <c r="A43" s="17"/>
      <c r="B43" s="11"/>
      <c r="C43" s="11"/>
      <c r="D43" s="12"/>
      <c r="E43" s="12"/>
      <c r="F43" s="12"/>
      <c r="G43" s="13"/>
      <c r="H43" s="18"/>
      <c r="I43" s="25" t="s">
        <v>71</v>
      </c>
      <c r="J43" s="15"/>
      <c r="K43" s="12"/>
      <c r="L43" s="12"/>
      <c r="M43" s="24">
        <f>SUM(L38:L42)</f>
        <v>67420909</v>
      </c>
      <c r="N43" s="16"/>
    </row>
    <row r="44" spans="1:14" ht="19.5" customHeight="1" x14ac:dyDescent="0.15">
      <c r="A44" s="17"/>
      <c r="B44" s="11"/>
      <c r="C44" s="11"/>
      <c r="D44" s="12"/>
      <c r="E44" s="12"/>
      <c r="F44" s="12"/>
      <c r="G44" s="13"/>
      <c r="H44" s="18"/>
      <c r="I44" s="25"/>
      <c r="J44" s="15"/>
      <c r="K44" s="12"/>
      <c r="L44" s="12"/>
      <c r="M44" s="12"/>
      <c r="N44" s="16"/>
    </row>
    <row r="45" spans="1:14" ht="19.5" customHeight="1" thickBot="1" x14ac:dyDescent="0.2">
      <c r="A45" s="17"/>
      <c r="B45" s="27" t="s">
        <v>72</v>
      </c>
      <c r="C45" s="11"/>
      <c r="D45" s="12"/>
      <c r="E45" s="12"/>
      <c r="F45" s="24">
        <f>F20+F29+F38+F41</f>
        <v>115008519</v>
      </c>
      <c r="G45" s="13"/>
      <c r="H45" s="18"/>
      <c r="I45" s="25" t="s">
        <v>73</v>
      </c>
      <c r="J45" s="15"/>
      <c r="K45" s="12"/>
      <c r="L45" s="12"/>
      <c r="M45" s="24">
        <f>M35+M43</f>
        <v>115008519</v>
      </c>
      <c r="N45" s="16"/>
    </row>
    <row r="46" spans="1:14" ht="19.5" customHeight="1" thickBot="1" x14ac:dyDescent="0.2">
      <c r="A46" s="28"/>
      <c r="B46" s="29"/>
      <c r="C46" s="29"/>
      <c r="D46" s="24"/>
      <c r="E46" s="24"/>
      <c r="F46" s="24"/>
      <c r="G46" s="30"/>
      <c r="H46" s="31"/>
      <c r="I46" s="32"/>
      <c r="J46" s="32"/>
      <c r="K46" s="24"/>
      <c r="L46" s="24"/>
      <c r="M46" s="24"/>
      <c r="N46" s="33"/>
    </row>
    <row r="47" spans="1:14" ht="19.5" customHeight="1" x14ac:dyDescent="0.15">
      <c r="A47" s="11"/>
      <c r="B47" s="11"/>
      <c r="C47" s="11"/>
      <c r="D47" s="12"/>
      <c r="E47" s="12"/>
      <c r="F47" s="12"/>
      <c r="G47" s="15"/>
      <c r="H47" s="15"/>
      <c r="I47" s="15"/>
      <c r="J47" s="15"/>
      <c r="K47" s="34"/>
      <c r="L47" s="12"/>
      <c r="M47" s="12"/>
      <c r="N47" s="11"/>
    </row>
    <row r="48" spans="1:14" ht="19.5" customHeight="1" x14ac:dyDescent="0.15">
      <c r="C48" s="2" t="s">
        <v>74</v>
      </c>
      <c r="E48" s="5"/>
      <c r="F48" s="4" t="s">
        <v>75</v>
      </c>
      <c r="K48" s="19">
        <v>0</v>
      </c>
      <c r="L48" s="4" t="s">
        <v>76</v>
      </c>
    </row>
    <row r="49" spans="3:13" ht="19.5" customHeight="1" x14ac:dyDescent="0.15">
      <c r="E49" s="5"/>
      <c r="F49" s="4" t="s">
        <v>77</v>
      </c>
      <c r="K49" s="35">
        <v>0</v>
      </c>
      <c r="L49" s="4" t="s">
        <v>76</v>
      </c>
    </row>
    <row r="50" spans="3:13" s="36" customFormat="1" ht="19.5" customHeight="1" x14ac:dyDescent="0.15">
      <c r="D50" s="37"/>
      <c r="E50" s="38"/>
      <c r="F50" s="37" t="s">
        <v>78</v>
      </c>
      <c r="G50" s="38"/>
      <c r="H50" s="38"/>
      <c r="I50" s="38"/>
      <c r="J50" s="38"/>
      <c r="K50" s="39">
        <v>0</v>
      </c>
      <c r="L50" s="37" t="s">
        <v>79</v>
      </c>
      <c r="M50" s="37"/>
    </row>
    <row r="51" spans="3:13" ht="19.5" customHeight="1" x14ac:dyDescent="0.15">
      <c r="E51" s="5"/>
      <c r="F51" s="4" t="s">
        <v>80</v>
      </c>
      <c r="K51" s="20">
        <v>0</v>
      </c>
      <c r="L51" s="4" t="s">
        <v>76</v>
      </c>
    </row>
    <row r="52" spans="3:13" ht="19.5" customHeight="1" x14ac:dyDescent="0.15">
      <c r="C52" s="2" t="s">
        <v>81</v>
      </c>
    </row>
    <row r="53" spans="3:13" ht="19.5" customHeight="1" x14ac:dyDescent="0.15">
      <c r="C53" s="2" t="s">
        <v>82</v>
      </c>
    </row>
  </sheetData>
  <mergeCells count="4">
    <mergeCell ref="A1:N1"/>
    <mergeCell ref="A2:N2"/>
    <mergeCell ref="A4:G4"/>
    <mergeCell ref="H4:N4"/>
  </mergeCells>
  <phoneticPr fontId="3"/>
  <printOptions horizontalCentered="1" gridLinesSet="0"/>
  <pageMargins left="0.62992125984251968" right="0.55118110236220474" top="0.94488188976377963" bottom="0.51181102362204722" header="0.59055118110236227" footer="0.39370078740157483"/>
  <pageSetup paperSize="9" scale="54" orientation="portrait" r:id="rId1"/>
  <headerFooter alignWithMargins="0">
    <oddHeader>&amp;L&amp;14&amp;A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9"/>
  <sheetViews>
    <sheetView view="pageBreakPreview" zoomScale="75" zoomScaleNormal="75" workbookViewId="0">
      <pane xSplit="1" ySplit="7" topLeftCell="B29" activePane="bottomRight" state="frozen"/>
      <selection activeCell="D26" sqref="D26"/>
      <selection pane="topRight" activeCell="D26" sqref="D26"/>
      <selection pane="bottomLeft" activeCell="D26" sqref="D26"/>
      <selection pane="bottomRight" activeCell="D26" sqref="D26"/>
    </sheetView>
  </sheetViews>
  <sheetFormatPr defaultRowHeight="13.5" x14ac:dyDescent="0.15"/>
  <cols>
    <col min="1" max="1" width="45.25" style="41" bestFit="1" customWidth="1"/>
    <col min="2" max="27" width="14.625" style="41" customWidth="1"/>
    <col min="28" max="28" width="16" style="41" customWidth="1"/>
    <col min="29" max="31" width="14.625" style="41" customWidth="1"/>
    <col min="32" max="32" width="14.5" style="41" customWidth="1"/>
    <col min="33" max="16384" width="9" style="43"/>
  </cols>
  <sheetData>
    <row r="1" spans="1:32" ht="21" x14ac:dyDescent="0.15">
      <c r="A1" s="40" t="s">
        <v>83</v>
      </c>
      <c r="U1" s="42"/>
      <c r="V1" s="42"/>
    </row>
    <row r="2" spans="1:32" ht="20.25" customHeight="1" thickBot="1" x14ac:dyDescent="0.2">
      <c r="AF2" s="41" t="s">
        <v>2</v>
      </c>
    </row>
    <row r="3" spans="1:32" ht="14.25" thickBot="1" x14ac:dyDescent="0.2">
      <c r="A3" s="44"/>
      <c r="B3" s="45" t="s">
        <v>84</v>
      </c>
      <c r="C3" s="46"/>
      <c r="D3" s="46"/>
      <c r="E3" s="46"/>
      <c r="F3" s="46"/>
      <c r="G3" s="46"/>
      <c r="H3" s="46"/>
      <c r="I3" s="46"/>
      <c r="J3" s="46"/>
      <c r="K3" s="46"/>
      <c r="L3" s="46"/>
      <c r="M3" s="46"/>
      <c r="N3" s="46"/>
      <c r="O3" s="46"/>
      <c r="P3" s="46"/>
      <c r="Q3" s="46"/>
      <c r="R3" s="46"/>
      <c r="S3" s="46"/>
      <c r="T3" s="47"/>
      <c r="U3" s="45" t="s">
        <v>85</v>
      </c>
      <c r="V3" s="46"/>
      <c r="W3" s="47"/>
      <c r="X3" s="45" t="s">
        <v>86</v>
      </c>
      <c r="Y3" s="47"/>
      <c r="Z3" s="45" t="s">
        <v>87</v>
      </c>
      <c r="AA3" s="47"/>
      <c r="AB3" s="45" t="s">
        <v>88</v>
      </c>
      <c r="AC3" s="47"/>
      <c r="AD3" s="48"/>
      <c r="AE3" s="48"/>
      <c r="AF3" s="48"/>
    </row>
    <row r="4" spans="1:32" ht="15" customHeight="1" thickBot="1" x14ac:dyDescent="0.2">
      <c r="A4" s="49"/>
      <c r="B4" s="50"/>
      <c r="C4" s="46" t="s">
        <v>89</v>
      </c>
      <c r="D4" s="46"/>
      <c r="E4" s="46"/>
      <c r="F4" s="46"/>
      <c r="G4" s="46"/>
      <c r="H4" s="46"/>
      <c r="I4" s="46"/>
      <c r="J4" s="46"/>
      <c r="K4" s="46"/>
      <c r="L4" s="46"/>
      <c r="M4" s="46"/>
      <c r="N4" s="46"/>
      <c r="O4" s="46"/>
      <c r="P4" s="46"/>
      <c r="Q4" s="46"/>
      <c r="R4" s="51" t="s">
        <v>90</v>
      </c>
      <c r="S4" s="52" t="s">
        <v>91</v>
      </c>
      <c r="T4" s="53" t="s">
        <v>92</v>
      </c>
      <c r="U4" s="54"/>
      <c r="V4" s="55"/>
      <c r="W4" s="56"/>
      <c r="X4" s="57"/>
      <c r="Y4" s="56"/>
      <c r="Z4" s="57"/>
      <c r="AA4" s="56"/>
      <c r="AB4" s="57"/>
      <c r="AC4" s="56"/>
      <c r="AD4" s="58" t="s">
        <v>93</v>
      </c>
      <c r="AE4" s="58" t="s">
        <v>91</v>
      </c>
      <c r="AF4" s="58" t="s">
        <v>92</v>
      </c>
    </row>
    <row r="5" spans="1:32" ht="15" customHeight="1" x14ac:dyDescent="0.15">
      <c r="A5" s="49"/>
      <c r="B5" s="59" t="s">
        <v>94</v>
      </c>
      <c r="C5" s="60" t="s">
        <v>95</v>
      </c>
      <c r="D5" s="60"/>
      <c r="E5" s="61"/>
      <c r="F5" s="62" t="s">
        <v>96</v>
      </c>
      <c r="G5" s="63"/>
      <c r="H5" s="63"/>
      <c r="I5" s="64"/>
      <c r="J5" s="62" t="s">
        <v>97</v>
      </c>
      <c r="K5" s="63"/>
      <c r="L5" s="63"/>
      <c r="M5" s="63"/>
      <c r="N5" s="63"/>
      <c r="O5" s="63"/>
      <c r="P5" s="63"/>
      <c r="Q5" s="65"/>
      <c r="R5" s="66"/>
      <c r="S5" s="67"/>
      <c r="T5" s="68"/>
      <c r="U5" s="69" t="s">
        <v>98</v>
      </c>
      <c r="V5" s="70" t="s">
        <v>99</v>
      </c>
      <c r="W5" s="71" t="s">
        <v>100</v>
      </c>
      <c r="X5" s="72" t="s">
        <v>101</v>
      </c>
      <c r="Y5" s="71" t="s">
        <v>100</v>
      </c>
      <c r="Z5" s="72" t="s">
        <v>102</v>
      </c>
      <c r="AA5" s="71" t="s">
        <v>100</v>
      </c>
      <c r="AB5" s="72" t="s">
        <v>103</v>
      </c>
      <c r="AC5" s="71" t="s">
        <v>100</v>
      </c>
      <c r="AD5" s="58"/>
      <c r="AE5" s="58"/>
      <c r="AF5" s="58"/>
    </row>
    <row r="6" spans="1:32" ht="15" customHeight="1" x14ac:dyDescent="0.15">
      <c r="A6" s="49"/>
      <c r="B6" s="59"/>
      <c r="C6" s="73" t="s">
        <v>104</v>
      </c>
      <c r="D6" s="74" t="s">
        <v>105</v>
      </c>
      <c r="E6" s="75"/>
      <c r="F6" s="74" t="s">
        <v>106</v>
      </c>
      <c r="G6" s="76" t="s">
        <v>107</v>
      </c>
      <c r="H6" s="76" t="s">
        <v>108</v>
      </c>
      <c r="I6" s="74" t="s">
        <v>109</v>
      </c>
      <c r="J6" s="76" t="s">
        <v>110</v>
      </c>
      <c r="K6" s="74" t="s">
        <v>111</v>
      </c>
      <c r="L6" s="76" t="s">
        <v>112</v>
      </c>
      <c r="M6" s="74" t="s">
        <v>113</v>
      </c>
      <c r="N6" s="74" t="s">
        <v>114</v>
      </c>
      <c r="O6" s="76" t="s">
        <v>115</v>
      </c>
      <c r="P6" s="76" t="s">
        <v>116</v>
      </c>
      <c r="Q6" s="77"/>
      <c r="R6" s="78"/>
      <c r="S6" s="79"/>
      <c r="T6" s="71" t="s">
        <v>117</v>
      </c>
      <c r="U6" s="69"/>
      <c r="V6" s="70"/>
      <c r="W6" s="71"/>
      <c r="X6" s="72"/>
      <c r="Y6" s="71"/>
      <c r="Z6" s="72"/>
      <c r="AA6" s="71"/>
      <c r="AB6" s="72"/>
      <c r="AC6" s="71"/>
      <c r="AD6" s="80"/>
      <c r="AE6" s="80"/>
      <c r="AF6" s="80" t="s">
        <v>118</v>
      </c>
    </row>
    <row r="7" spans="1:32" ht="14.25" thickBot="1" x14ac:dyDescent="0.2">
      <c r="A7" s="81"/>
      <c r="B7" s="82" t="s">
        <v>119</v>
      </c>
      <c r="C7" s="83"/>
      <c r="D7" s="84"/>
      <c r="E7" s="85" t="s">
        <v>120</v>
      </c>
      <c r="F7" s="84"/>
      <c r="G7" s="84"/>
      <c r="H7" s="84"/>
      <c r="I7" s="84"/>
      <c r="J7" s="84"/>
      <c r="K7" s="84"/>
      <c r="L7" s="84"/>
      <c r="M7" s="84"/>
      <c r="N7" s="84"/>
      <c r="O7" s="84"/>
      <c r="P7" s="84"/>
      <c r="Q7" s="86" t="s">
        <v>121</v>
      </c>
      <c r="R7" s="87" t="s">
        <v>122</v>
      </c>
      <c r="S7" s="88" t="s">
        <v>123</v>
      </c>
      <c r="T7" s="89" t="s">
        <v>124</v>
      </c>
      <c r="U7" s="90"/>
      <c r="V7" s="91"/>
      <c r="W7" s="89" t="s">
        <v>125</v>
      </c>
      <c r="X7" s="92"/>
      <c r="Y7" s="89" t="s">
        <v>126</v>
      </c>
      <c r="Z7" s="92"/>
      <c r="AA7" s="89" t="s">
        <v>127</v>
      </c>
      <c r="AB7" s="93"/>
      <c r="AC7" s="89" t="s">
        <v>128</v>
      </c>
      <c r="AD7" s="94" t="s">
        <v>129</v>
      </c>
      <c r="AE7" s="94" t="s">
        <v>130</v>
      </c>
      <c r="AF7" s="94" t="s">
        <v>131</v>
      </c>
    </row>
    <row r="8" spans="1:32" ht="24.75" customHeight="1" thickTop="1" x14ac:dyDescent="0.15">
      <c r="A8" s="95" t="s">
        <v>5</v>
      </c>
      <c r="B8" s="96"/>
      <c r="C8" s="97"/>
      <c r="D8" s="98"/>
      <c r="E8" s="99"/>
      <c r="F8" s="98"/>
      <c r="G8" s="98"/>
      <c r="H8" s="98"/>
      <c r="I8" s="98"/>
      <c r="J8" s="98"/>
      <c r="K8" s="98"/>
      <c r="L8" s="98"/>
      <c r="M8" s="98"/>
      <c r="N8" s="98"/>
      <c r="O8" s="98"/>
      <c r="P8" s="98"/>
      <c r="Q8" s="98"/>
      <c r="R8" s="100"/>
      <c r="S8" s="99"/>
      <c r="T8" s="101"/>
      <c r="U8" s="97"/>
      <c r="V8" s="99"/>
      <c r="W8" s="101"/>
      <c r="X8" s="100"/>
      <c r="Y8" s="101"/>
      <c r="Z8" s="100"/>
      <c r="AA8" s="101"/>
      <c r="AB8" s="100"/>
      <c r="AC8" s="102"/>
      <c r="AD8" s="103"/>
      <c r="AE8" s="102"/>
      <c r="AF8" s="102"/>
    </row>
    <row r="9" spans="1:32" ht="15.75" customHeight="1" x14ac:dyDescent="0.15">
      <c r="A9" s="104" t="s">
        <v>132</v>
      </c>
      <c r="B9" s="105"/>
      <c r="C9" s="106"/>
      <c r="D9" s="107"/>
      <c r="E9" s="107"/>
      <c r="F9" s="107"/>
      <c r="G9" s="107"/>
      <c r="H9" s="107"/>
      <c r="I9" s="107"/>
      <c r="J9" s="107"/>
      <c r="K9" s="107"/>
      <c r="L9" s="107"/>
      <c r="M9" s="107"/>
      <c r="N9" s="107"/>
      <c r="O9" s="107"/>
      <c r="P9" s="107"/>
      <c r="Q9" s="108"/>
      <c r="R9" s="109"/>
      <c r="S9" s="107"/>
      <c r="T9" s="102"/>
      <c r="U9" s="106"/>
      <c r="V9" s="107"/>
      <c r="W9" s="102"/>
      <c r="X9" s="110"/>
      <c r="Y9" s="102"/>
      <c r="Z9" s="110"/>
      <c r="AA9" s="102"/>
      <c r="AB9" s="106"/>
      <c r="AC9" s="102"/>
      <c r="AD9" s="105"/>
      <c r="AE9" s="105"/>
      <c r="AF9" s="105"/>
    </row>
    <row r="10" spans="1:32" ht="15" customHeight="1" x14ac:dyDescent="0.15">
      <c r="A10" s="111" t="s">
        <v>9</v>
      </c>
      <c r="B10" s="112"/>
      <c r="C10" s="113"/>
      <c r="D10" s="114"/>
      <c r="E10" s="114"/>
      <c r="F10" s="114"/>
      <c r="G10" s="114"/>
      <c r="H10" s="114"/>
      <c r="I10" s="114"/>
      <c r="J10" s="114"/>
      <c r="K10" s="114"/>
      <c r="L10" s="114"/>
      <c r="M10" s="114"/>
      <c r="N10" s="114"/>
      <c r="O10" s="114"/>
      <c r="P10" s="114"/>
      <c r="Q10" s="115"/>
      <c r="R10" s="116"/>
      <c r="S10" s="114"/>
      <c r="T10" s="117"/>
      <c r="U10" s="113"/>
      <c r="V10" s="114"/>
      <c r="W10" s="117"/>
      <c r="X10" s="116"/>
      <c r="Y10" s="117"/>
      <c r="Z10" s="116"/>
      <c r="AA10" s="117"/>
      <c r="AB10" s="113"/>
      <c r="AC10" s="117"/>
      <c r="AD10" s="112"/>
      <c r="AE10" s="112"/>
      <c r="AF10" s="112"/>
    </row>
    <row r="11" spans="1:32" ht="15" customHeight="1" x14ac:dyDescent="0.15">
      <c r="A11" s="118" t="s">
        <v>11</v>
      </c>
      <c r="B11" s="119">
        <v>59616829</v>
      </c>
      <c r="C11" s="120"/>
      <c r="D11" s="121"/>
      <c r="E11" s="121">
        <f t="shared" ref="E11:E19" si="0">SUM(C11:D11)</f>
        <v>0</v>
      </c>
      <c r="F11" s="121">
        <v>190145</v>
      </c>
      <c r="G11" s="121"/>
      <c r="H11" s="121"/>
      <c r="I11" s="121">
        <v>10959935</v>
      </c>
      <c r="J11" s="121">
        <v>927972</v>
      </c>
      <c r="K11" s="121"/>
      <c r="L11" s="121"/>
      <c r="M11" s="121"/>
      <c r="N11" s="121"/>
      <c r="O11" s="121"/>
      <c r="P11" s="121"/>
      <c r="Q11" s="122">
        <f t="shared" ref="Q11:Q19" si="1">SUM(F11:P11)</f>
        <v>12078052</v>
      </c>
      <c r="R11" s="116">
        <f t="shared" ref="R11:R22" si="2">SUM(B11,E11,Q11)</f>
        <v>71694881</v>
      </c>
      <c r="S11" s="121"/>
      <c r="T11" s="123">
        <f t="shared" ref="T11:T22" si="3">SUM(R11:S11)</f>
        <v>71694881</v>
      </c>
      <c r="U11" s="113"/>
      <c r="V11" s="114"/>
      <c r="W11" s="123">
        <f t="shared" ref="W11:W22" si="4">SUM(U11:V11)</f>
        <v>0</v>
      </c>
      <c r="X11" s="124"/>
      <c r="Y11" s="123">
        <f t="shared" ref="Y11:Y19" si="5">SUM(X11:X11)</f>
        <v>0</v>
      </c>
      <c r="Z11" s="124"/>
      <c r="AA11" s="123">
        <f t="shared" ref="AA11:AA22" si="6">SUM(Z11:Z11)</f>
        <v>0</v>
      </c>
      <c r="AB11" s="120"/>
      <c r="AC11" s="123">
        <f t="shared" ref="AC11:AC22" si="7">SUM(AB11:AB11)</f>
        <v>0</v>
      </c>
      <c r="AD11" s="119">
        <f>SUM(T11,W11,Y11,AA11,AC11)</f>
        <v>71694881</v>
      </c>
      <c r="AE11" s="121"/>
      <c r="AF11" s="119">
        <f t="shared" ref="AF11:AF18" si="8">SUM(AD11:AE11)</f>
        <v>71694881</v>
      </c>
    </row>
    <row r="12" spans="1:32" ht="15" customHeight="1" x14ac:dyDescent="0.15">
      <c r="A12" s="118" t="s">
        <v>13</v>
      </c>
      <c r="B12" s="112">
        <v>11801626</v>
      </c>
      <c r="C12" s="113"/>
      <c r="D12" s="114"/>
      <c r="E12" s="121">
        <f t="shared" si="0"/>
        <v>0</v>
      </c>
      <c r="F12" s="114"/>
      <c r="G12" s="114"/>
      <c r="H12" s="114"/>
      <c r="I12" s="114"/>
      <c r="J12" s="114"/>
      <c r="K12" s="114"/>
      <c r="L12" s="114"/>
      <c r="M12" s="114"/>
      <c r="N12" s="114"/>
      <c r="O12" s="114"/>
      <c r="P12" s="114"/>
      <c r="Q12" s="122">
        <f t="shared" si="1"/>
        <v>0</v>
      </c>
      <c r="R12" s="116">
        <f t="shared" si="2"/>
        <v>11801626</v>
      </c>
      <c r="S12" s="121"/>
      <c r="T12" s="123">
        <f t="shared" si="3"/>
        <v>11801626</v>
      </c>
      <c r="U12" s="113">
        <v>472480</v>
      </c>
      <c r="V12" s="121"/>
      <c r="W12" s="123">
        <f t="shared" si="4"/>
        <v>472480</v>
      </c>
      <c r="X12" s="116"/>
      <c r="Y12" s="123">
        <f t="shared" si="5"/>
        <v>0</v>
      </c>
      <c r="Z12" s="116"/>
      <c r="AA12" s="123">
        <f t="shared" si="6"/>
        <v>0</v>
      </c>
      <c r="AB12" s="113">
        <v>414</v>
      </c>
      <c r="AC12" s="123">
        <f t="shared" si="7"/>
        <v>414</v>
      </c>
      <c r="AD12" s="119">
        <f t="shared" ref="AD12:AD19" si="9">SUM(T12,W12:X12,AA12,AC12)</f>
        <v>12274520</v>
      </c>
      <c r="AE12" s="121"/>
      <c r="AF12" s="119">
        <f t="shared" si="8"/>
        <v>12274520</v>
      </c>
    </row>
    <row r="13" spans="1:32" ht="15" customHeight="1" x14ac:dyDescent="0.15">
      <c r="A13" s="118" t="s">
        <v>15</v>
      </c>
      <c r="B13" s="112">
        <v>759908</v>
      </c>
      <c r="C13" s="113"/>
      <c r="D13" s="114"/>
      <c r="E13" s="121">
        <f t="shared" si="0"/>
        <v>0</v>
      </c>
      <c r="F13" s="114"/>
      <c r="G13" s="114"/>
      <c r="H13" s="114"/>
      <c r="I13" s="114"/>
      <c r="J13" s="114"/>
      <c r="K13" s="114">
        <v>107100</v>
      </c>
      <c r="L13" s="114"/>
      <c r="M13" s="114"/>
      <c r="N13" s="114">
        <v>120624</v>
      </c>
      <c r="O13" s="114"/>
      <c r="P13" s="114">
        <v>53130</v>
      </c>
      <c r="Q13" s="122">
        <f t="shared" si="1"/>
        <v>280854</v>
      </c>
      <c r="R13" s="116">
        <f t="shared" si="2"/>
        <v>1040762</v>
      </c>
      <c r="S13" s="121"/>
      <c r="T13" s="123">
        <f t="shared" si="3"/>
        <v>1040762</v>
      </c>
      <c r="U13" s="113">
        <v>511</v>
      </c>
      <c r="V13" s="121"/>
      <c r="W13" s="123">
        <f t="shared" si="4"/>
        <v>511</v>
      </c>
      <c r="X13" s="116"/>
      <c r="Y13" s="123">
        <f t="shared" si="5"/>
        <v>0</v>
      </c>
      <c r="Z13" s="116"/>
      <c r="AA13" s="123">
        <f t="shared" si="6"/>
        <v>0</v>
      </c>
      <c r="AB13" s="113"/>
      <c r="AC13" s="123">
        <f t="shared" si="7"/>
        <v>0</v>
      </c>
      <c r="AD13" s="119">
        <f t="shared" si="9"/>
        <v>1041273</v>
      </c>
      <c r="AE13" s="121"/>
      <c r="AF13" s="119">
        <f t="shared" si="8"/>
        <v>1041273</v>
      </c>
    </row>
    <row r="14" spans="1:32" ht="15" customHeight="1" x14ac:dyDescent="0.15">
      <c r="A14" s="118" t="s">
        <v>17</v>
      </c>
      <c r="B14" s="112">
        <v>2863462</v>
      </c>
      <c r="C14" s="113">
        <v>1264682</v>
      </c>
      <c r="D14" s="114">
        <v>6648045</v>
      </c>
      <c r="E14" s="121">
        <f t="shared" si="0"/>
        <v>7912727</v>
      </c>
      <c r="F14" s="114"/>
      <c r="G14" s="114"/>
      <c r="H14" s="114"/>
      <c r="I14" s="114"/>
      <c r="J14" s="114"/>
      <c r="K14" s="114"/>
      <c r="L14" s="114"/>
      <c r="M14" s="114"/>
      <c r="N14" s="114"/>
      <c r="O14" s="114"/>
      <c r="P14" s="114"/>
      <c r="Q14" s="122">
        <f t="shared" si="1"/>
        <v>0</v>
      </c>
      <c r="R14" s="116">
        <f t="shared" si="2"/>
        <v>10776189</v>
      </c>
      <c r="S14" s="121"/>
      <c r="T14" s="123">
        <f t="shared" si="3"/>
        <v>10776189</v>
      </c>
      <c r="U14" s="113">
        <v>2790453</v>
      </c>
      <c r="V14" s="121"/>
      <c r="W14" s="123">
        <f t="shared" si="4"/>
        <v>2790453</v>
      </c>
      <c r="X14" s="116"/>
      <c r="Y14" s="123">
        <f t="shared" si="5"/>
        <v>0</v>
      </c>
      <c r="Z14" s="116"/>
      <c r="AA14" s="123">
        <f t="shared" si="6"/>
        <v>0</v>
      </c>
      <c r="AB14" s="113"/>
      <c r="AC14" s="123">
        <f t="shared" si="7"/>
        <v>0</v>
      </c>
      <c r="AD14" s="119">
        <f t="shared" si="9"/>
        <v>13566642</v>
      </c>
      <c r="AE14" s="121"/>
      <c r="AF14" s="119">
        <f t="shared" si="8"/>
        <v>13566642</v>
      </c>
    </row>
    <row r="15" spans="1:32" ht="15" customHeight="1" x14ac:dyDescent="0.15">
      <c r="A15" s="118" t="s">
        <v>19</v>
      </c>
      <c r="B15" s="112">
        <v>2649624</v>
      </c>
      <c r="C15" s="113"/>
      <c r="D15" s="114"/>
      <c r="E15" s="121">
        <f t="shared" si="0"/>
        <v>0</v>
      </c>
      <c r="F15" s="114"/>
      <c r="G15" s="114"/>
      <c r="H15" s="114"/>
      <c r="I15" s="114"/>
      <c r="J15" s="114"/>
      <c r="K15" s="114"/>
      <c r="L15" s="114"/>
      <c r="M15" s="114"/>
      <c r="N15" s="114"/>
      <c r="O15" s="114"/>
      <c r="P15" s="114"/>
      <c r="Q15" s="122">
        <f t="shared" si="1"/>
        <v>0</v>
      </c>
      <c r="R15" s="116">
        <f t="shared" si="2"/>
        <v>2649624</v>
      </c>
      <c r="S15" s="121"/>
      <c r="T15" s="123">
        <f t="shared" si="3"/>
        <v>2649624</v>
      </c>
      <c r="U15" s="113"/>
      <c r="V15" s="121"/>
      <c r="W15" s="123">
        <f t="shared" si="4"/>
        <v>0</v>
      </c>
      <c r="X15" s="116"/>
      <c r="Y15" s="123">
        <f t="shared" si="5"/>
        <v>0</v>
      </c>
      <c r="Z15" s="116"/>
      <c r="AA15" s="123">
        <f t="shared" si="6"/>
        <v>0</v>
      </c>
      <c r="AB15" s="113"/>
      <c r="AC15" s="123">
        <f t="shared" si="7"/>
        <v>0</v>
      </c>
      <c r="AD15" s="119">
        <f t="shared" si="9"/>
        <v>2649624</v>
      </c>
      <c r="AE15" s="121"/>
      <c r="AF15" s="119">
        <f t="shared" si="8"/>
        <v>2649624</v>
      </c>
    </row>
    <row r="16" spans="1:32" ht="15" customHeight="1" x14ac:dyDescent="0.15">
      <c r="A16" s="118" t="s">
        <v>21</v>
      </c>
      <c r="B16" s="112">
        <v>933355</v>
      </c>
      <c r="C16" s="113"/>
      <c r="D16" s="114"/>
      <c r="E16" s="121">
        <f t="shared" si="0"/>
        <v>0</v>
      </c>
      <c r="F16" s="114"/>
      <c r="G16" s="114"/>
      <c r="H16" s="114"/>
      <c r="I16" s="114"/>
      <c r="J16" s="114"/>
      <c r="K16" s="114"/>
      <c r="L16" s="114"/>
      <c r="M16" s="114"/>
      <c r="N16" s="114"/>
      <c r="O16" s="114"/>
      <c r="P16" s="114"/>
      <c r="Q16" s="122">
        <f t="shared" si="1"/>
        <v>0</v>
      </c>
      <c r="R16" s="116">
        <f t="shared" si="2"/>
        <v>933355</v>
      </c>
      <c r="S16" s="121"/>
      <c r="T16" s="123">
        <f t="shared" si="3"/>
        <v>933355</v>
      </c>
      <c r="U16" s="113"/>
      <c r="V16" s="121"/>
      <c r="W16" s="123">
        <f t="shared" si="4"/>
        <v>0</v>
      </c>
      <c r="X16" s="116"/>
      <c r="Y16" s="123">
        <f t="shared" si="5"/>
        <v>0</v>
      </c>
      <c r="Z16" s="116"/>
      <c r="AA16" s="123">
        <f t="shared" si="6"/>
        <v>0</v>
      </c>
      <c r="AB16" s="113"/>
      <c r="AC16" s="123">
        <f t="shared" si="7"/>
        <v>0</v>
      </c>
      <c r="AD16" s="119">
        <f t="shared" si="9"/>
        <v>933355</v>
      </c>
      <c r="AE16" s="121"/>
      <c r="AF16" s="119">
        <f t="shared" si="8"/>
        <v>933355</v>
      </c>
    </row>
    <row r="17" spans="1:32" ht="15" customHeight="1" x14ac:dyDescent="0.15">
      <c r="A17" s="118" t="s">
        <v>23</v>
      </c>
      <c r="B17" s="112">
        <v>2164748</v>
      </c>
      <c r="C17" s="113"/>
      <c r="D17" s="114"/>
      <c r="E17" s="121">
        <f t="shared" si="0"/>
        <v>0</v>
      </c>
      <c r="F17" s="114"/>
      <c r="G17" s="114"/>
      <c r="H17" s="114"/>
      <c r="I17" s="114"/>
      <c r="J17" s="114"/>
      <c r="K17" s="114"/>
      <c r="L17" s="114"/>
      <c r="M17" s="114"/>
      <c r="N17" s="114"/>
      <c r="O17" s="114"/>
      <c r="P17" s="114"/>
      <c r="Q17" s="122">
        <f t="shared" si="1"/>
        <v>0</v>
      </c>
      <c r="R17" s="116">
        <f t="shared" si="2"/>
        <v>2164748</v>
      </c>
      <c r="S17" s="121"/>
      <c r="T17" s="123">
        <f t="shared" si="3"/>
        <v>2164748</v>
      </c>
      <c r="U17" s="113">
        <v>163</v>
      </c>
      <c r="V17" s="121"/>
      <c r="W17" s="123">
        <f t="shared" si="4"/>
        <v>163</v>
      </c>
      <c r="X17" s="116"/>
      <c r="Y17" s="123">
        <f t="shared" si="5"/>
        <v>0</v>
      </c>
      <c r="Z17" s="116"/>
      <c r="AA17" s="123">
        <f t="shared" si="6"/>
        <v>0</v>
      </c>
      <c r="AB17" s="113"/>
      <c r="AC17" s="123">
        <f t="shared" si="7"/>
        <v>0</v>
      </c>
      <c r="AD17" s="119">
        <f t="shared" si="9"/>
        <v>2164911</v>
      </c>
      <c r="AE17" s="121"/>
      <c r="AF17" s="119">
        <f t="shared" si="8"/>
        <v>2164911</v>
      </c>
    </row>
    <row r="18" spans="1:32" ht="15" customHeight="1" x14ac:dyDescent="0.15">
      <c r="A18" s="118" t="s">
        <v>25</v>
      </c>
      <c r="B18" s="112"/>
      <c r="C18" s="113"/>
      <c r="D18" s="114"/>
      <c r="E18" s="121">
        <f t="shared" si="0"/>
        <v>0</v>
      </c>
      <c r="F18" s="114"/>
      <c r="G18" s="114"/>
      <c r="H18" s="114"/>
      <c r="I18" s="114"/>
      <c r="J18" s="114"/>
      <c r="K18" s="114"/>
      <c r="L18" s="114"/>
      <c r="M18" s="114"/>
      <c r="N18" s="114"/>
      <c r="O18" s="114"/>
      <c r="P18" s="114"/>
      <c r="Q18" s="122">
        <f t="shared" si="1"/>
        <v>0</v>
      </c>
      <c r="R18" s="116">
        <f t="shared" si="2"/>
        <v>0</v>
      </c>
      <c r="S18" s="121"/>
      <c r="T18" s="123">
        <f t="shared" si="3"/>
        <v>0</v>
      </c>
      <c r="U18" s="113"/>
      <c r="V18" s="121"/>
      <c r="W18" s="123">
        <f t="shared" si="4"/>
        <v>0</v>
      </c>
      <c r="X18" s="116"/>
      <c r="Y18" s="123">
        <f t="shared" si="5"/>
        <v>0</v>
      </c>
      <c r="Z18" s="116"/>
      <c r="AA18" s="123">
        <f t="shared" si="6"/>
        <v>0</v>
      </c>
      <c r="AB18" s="113"/>
      <c r="AC18" s="123">
        <f t="shared" si="7"/>
        <v>0</v>
      </c>
      <c r="AD18" s="119">
        <f t="shared" si="9"/>
        <v>0</v>
      </c>
      <c r="AE18" s="121"/>
      <c r="AF18" s="119">
        <f t="shared" si="8"/>
        <v>0</v>
      </c>
    </row>
    <row r="19" spans="1:32" ht="15" customHeight="1" x14ac:dyDescent="0.15">
      <c r="A19" s="118" t="s">
        <v>27</v>
      </c>
      <c r="B19" s="112"/>
      <c r="C19" s="113"/>
      <c r="D19" s="114"/>
      <c r="E19" s="121">
        <f t="shared" si="0"/>
        <v>0</v>
      </c>
      <c r="F19" s="114"/>
      <c r="G19" s="114"/>
      <c r="H19" s="114"/>
      <c r="I19" s="114"/>
      <c r="J19" s="114"/>
      <c r="K19" s="114"/>
      <c r="L19" s="114"/>
      <c r="M19" s="114"/>
      <c r="N19" s="114"/>
      <c r="O19" s="114"/>
      <c r="P19" s="114"/>
      <c r="Q19" s="122">
        <f t="shared" si="1"/>
        <v>0</v>
      </c>
      <c r="R19" s="116">
        <f t="shared" si="2"/>
        <v>0</v>
      </c>
      <c r="S19" s="121"/>
      <c r="T19" s="123">
        <f t="shared" si="3"/>
        <v>0</v>
      </c>
      <c r="U19" s="113"/>
      <c r="V19" s="121"/>
      <c r="W19" s="123">
        <f t="shared" si="4"/>
        <v>0</v>
      </c>
      <c r="X19" s="116"/>
      <c r="Y19" s="123">
        <f t="shared" si="5"/>
        <v>0</v>
      </c>
      <c r="Z19" s="116"/>
      <c r="AA19" s="123">
        <f t="shared" si="6"/>
        <v>0</v>
      </c>
      <c r="AB19" s="113"/>
      <c r="AC19" s="123">
        <f t="shared" si="7"/>
        <v>0</v>
      </c>
      <c r="AD19" s="119">
        <f t="shared" si="9"/>
        <v>0</v>
      </c>
      <c r="AE19" s="121"/>
      <c r="AF19" s="119">
        <f>SUM(AD19:AE19)</f>
        <v>0</v>
      </c>
    </row>
    <row r="20" spans="1:32" ht="15" customHeight="1" x14ac:dyDescent="0.15">
      <c r="A20" s="111" t="s">
        <v>133</v>
      </c>
      <c r="B20" s="112">
        <f t="shared" ref="B20:AF20" si="10">SUBTOTAL(9,B11:B19)</f>
        <v>80789552</v>
      </c>
      <c r="C20" s="113">
        <f t="shared" si="10"/>
        <v>1264682</v>
      </c>
      <c r="D20" s="114">
        <f>SUBTOTAL(9,D11:D19)</f>
        <v>6648045</v>
      </c>
      <c r="E20" s="114">
        <f>SUBTOTAL(9,E11:E19)</f>
        <v>7912727</v>
      </c>
      <c r="F20" s="114">
        <f t="shared" si="10"/>
        <v>190145</v>
      </c>
      <c r="G20" s="114">
        <f t="shared" si="10"/>
        <v>0</v>
      </c>
      <c r="H20" s="114">
        <f t="shared" si="10"/>
        <v>0</v>
      </c>
      <c r="I20" s="114">
        <f t="shared" si="10"/>
        <v>10959935</v>
      </c>
      <c r="J20" s="114">
        <f t="shared" si="10"/>
        <v>927972</v>
      </c>
      <c r="K20" s="114">
        <f t="shared" si="10"/>
        <v>107100</v>
      </c>
      <c r="L20" s="114">
        <f t="shared" si="10"/>
        <v>0</v>
      </c>
      <c r="M20" s="114">
        <f t="shared" si="10"/>
        <v>0</v>
      </c>
      <c r="N20" s="114">
        <f t="shared" si="10"/>
        <v>120624</v>
      </c>
      <c r="O20" s="114">
        <f t="shared" si="10"/>
        <v>0</v>
      </c>
      <c r="P20" s="114">
        <f t="shared" si="10"/>
        <v>53130</v>
      </c>
      <c r="Q20" s="115">
        <f t="shared" si="10"/>
        <v>12358906</v>
      </c>
      <c r="R20" s="116">
        <f t="shared" si="10"/>
        <v>101061185</v>
      </c>
      <c r="S20" s="114">
        <f t="shared" si="10"/>
        <v>0</v>
      </c>
      <c r="T20" s="117">
        <f t="shared" si="10"/>
        <v>101061185</v>
      </c>
      <c r="U20" s="113">
        <f t="shared" si="10"/>
        <v>3263607</v>
      </c>
      <c r="V20" s="114">
        <f t="shared" si="10"/>
        <v>0</v>
      </c>
      <c r="W20" s="117">
        <f t="shared" si="10"/>
        <v>3263607</v>
      </c>
      <c r="X20" s="116">
        <f t="shared" si="10"/>
        <v>0</v>
      </c>
      <c r="Y20" s="117">
        <f t="shared" si="10"/>
        <v>0</v>
      </c>
      <c r="Z20" s="116">
        <f>SUBTOTAL(9,Z11:Z19)</f>
        <v>0</v>
      </c>
      <c r="AA20" s="117">
        <f>SUBTOTAL(9,AA11:AA19)</f>
        <v>0</v>
      </c>
      <c r="AB20" s="113">
        <f t="shared" si="10"/>
        <v>414</v>
      </c>
      <c r="AC20" s="117">
        <f t="shared" si="10"/>
        <v>414</v>
      </c>
      <c r="AD20" s="112">
        <f t="shared" si="10"/>
        <v>104325206</v>
      </c>
      <c r="AE20" s="112">
        <f t="shared" si="10"/>
        <v>0</v>
      </c>
      <c r="AF20" s="112">
        <f t="shared" si="10"/>
        <v>104325206</v>
      </c>
    </row>
    <row r="21" spans="1:32" ht="15" customHeight="1" x14ac:dyDescent="0.15">
      <c r="A21" s="111" t="s">
        <v>31</v>
      </c>
      <c r="B21" s="112"/>
      <c r="C21" s="113">
        <v>609</v>
      </c>
      <c r="D21" s="114">
        <v>10312</v>
      </c>
      <c r="E21" s="121">
        <f>SUM(C21:D21)</f>
        <v>10921</v>
      </c>
      <c r="F21" s="114"/>
      <c r="G21" s="114"/>
      <c r="H21" s="114"/>
      <c r="I21" s="114"/>
      <c r="J21" s="114"/>
      <c r="K21" s="114"/>
      <c r="L21" s="114"/>
      <c r="M21" s="114"/>
      <c r="N21" s="114"/>
      <c r="O21" s="114"/>
      <c r="P21" s="114"/>
      <c r="Q21" s="115">
        <f>SUBTOTAL(9,F21:P21)</f>
        <v>0</v>
      </c>
      <c r="R21" s="116">
        <f t="shared" si="2"/>
        <v>10921</v>
      </c>
      <c r="S21" s="114"/>
      <c r="T21" s="123">
        <f t="shared" si="3"/>
        <v>10921</v>
      </c>
      <c r="U21" s="113"/>
      <c r="V21" s="114"/>
      <c r="W21" s="123">
        <f t="shared" si="4"/>
        <v>0</v>
      </c>
      <c r="X21" s="116"/>
      <c r="Y21" s="117">
        <f>SUBTOTAL(9,X21:X21)</f>
        <v>0</v>
      </c>
      <c r="Z21" s="116"/>
      <c r="AA21" s="123">
        <f t="shared" si="6"/>
        <v>0</v>
      </c>
      <c r="AB21" s="113">
        <v>107</v>
      </c>
      <c r="AC21" s="123">
        <f t="shared" si="7"/>
        <v>107</v>
      </c>
      <c r="AD21" s="119">
        <f>SUM(T21,W21:X21,AA21,AC21)</f>
        <v>11028</v>
      </c>
      <c r="AE21" s="121"/>
      <c r="AF21" s="119">
        <f>SUM(AD21:AE21)</f>
        <v>11028</v>
      </c>
    </row>
    <row r="22" spans="1:32" ht="15" customHeight="1" x14ac:dyDescent="0.15">
      <c r="A22" s="111" t="s">
        <v>134</v>
      </c>
      <c r="B22" s="112">
        <v>417311</v>
      </c>
      <c r="C22" s="113"/>
      <c r="D22" s="114"/>
      <c r="E22" s="121">
        <f>SUM(C22:D22)</f>
        <v>0</v>
      </c>
      <c r="F22" s="114"/>
      <c r="G22" s="114"/>
      <c r="H22" s="114"/>
      <c r="I22" s="114"/>
      <c r="J22" s="114"/>
      <c r="K22" s="114"/>
      <c r="L22" s="114"/>
      <c r="M22" s="114"/>
      <c r="N22" s="114"/>
      <c r="O22" s="114"/>
      <c r="P22" s="114"/>
      <c r="Q22" s="115">
        <f>SUBTOTAL(9,F22:P22)</f>
        <v>0</v>
      </c>
      <c r="R22" s="116">
        <f t="shared" si="2"/>
        <v>417311</v>
      </c>
      <c r="S22" s="114"/>
      <c r="T22" s="123">
        <f t="shared" si="3"/>
        <v>417311</v>
      </c>
      <c r="U22" s="113">
        <v>17547</v>
      </c>
      <c r="V22" s="114"/>
      <c r="W22" s="123">
        <f t="shared" si="4"/>
        <v>17547</v>
      </c>
      <c r="X22" s="116"/>
      <c r="Y22" s="117">
        <f>SUBTOTAL(9,X22:X22)</f>
        <v>0</v>
      </c>
      <c r="Z22" s="116">
        <v>1083372</v>
      </c>
      <c r="AA22" s="123">
        <f t="shared" si="6"/>
        <v>1083372</v>
      </c>
      <c r="AB22" s="113"/>
      <c r="AC22" s="123">
        <f t="shared" si="7"/>
        <v>0</v>
      </c>
      <c r="AD22" s="119">
        <f>SUM(T22,W22:X22,AA22,AC22)</f>
        <v>1518230</v>
      </c>
      <c r="AE22" s="121"/>
      <c r="AF22" s="119">
        <f>SUM(AD22:AE22)</f>
        <v>1518230</v>
      </c>
    </row>
    <row r="23" spans="1:32" ht="15" customHeight="1" x14ac:dyDescent="0.15">
      <c r="A23" s="125" t="s">
        <v>135</v>
      </c>
      <c r="B23" s="112">
        <f t="shared" ref="B23:AF23" si="11">SUBTOTAL(9,B10:B22)</f>
        <v>81206863</v>
      </c>
      <c r="C23" s="113">
        <f t="shared" si="11"/>
        <v>1265291</v>
      </c>
      <c r="D23" s="114">
        <f>SUBTOTAL(9,D10:D22)</f>
        <v>6658357</v>
      </c>
      <c r="E23" s="114">
        <f>SUBTOTAL(9,E10:E22)</f>
        <v>7923648</v>
      </c>
      <c r="F23" s="114">
        <f t="shared" si="11"/>
        <v>190145</v>
      </c>
      <c r="G23" s="114">
        <f t="shared" si="11"/>
        <v>0</v>
      </c>
      <c r="H23" s="114">
        <f t="shared" si="11"/>
        <v>0</v>
      </c>
      <c r="I23" s="114">
        <f t="shared" si="11"/>
        <v>10959935</v>
      </c>
      <c r="J23" s="114">
        <f t="shared" si="11"/>
        <v>927972</v>
      </c>
      <c r="K23" s="114">
        <f t="shared" si="11"/>
        <v>107100</v>
      </c>
      <c r="L23" s="114">
        <f t="shared" si="11"/>
        <v>0</v>
      </c>
      <c r="M23" s="114">
        <f t="shared" si="11"/>
        <v>0</v>
      </c>
      <c r="N23" s="114">
        <f t="shared" si="11"/>
        <v>120624</v>
      </c>
      <c r="O23" s="114">
        <f t="shared" si="11"/>
        <v>0</v>
      </c>
      <c r="P23" s="114">
        <f t="shared" si="11"/>
        <v>53130</v>
      </c>
      <c r="Q23" s="115">
        <f t="shared" si="11"/>
        <v>12358906</v>
      </c>
      <c r="R23" s="116">
        <f>SUBTOTAL(9,R10:R22)</f>
        <v>101489417</v>
      </c>
      <c r="S23" s="114">
        <f t="shared" si="11"/>
        <v>0</v>
      </c>
      <c r="T23" s="117">
        <f t="shared" si="11"/>
        <v>101489417</v>
      </c>
      <c r="U23" s="113">
        <f t="shared" si="11"/>
        <v>3281154</v>
      </c>
      <c r="V23" s="114">
        <f>SUBTOTAL(9,V10:V22)</f>
        <v>0</v>
      </c>
      <c r="W23" s="117">
        <f t="shared" si="11"/>
        <v>3281154</v>
      </c>
      <c r="X23" s="116">
        <f t="shared" si="11"/>
        <v>0</v>
      </c>
      <c r="Y23" s="117">
        <f t="shared" si="11"/>
        <v>0</v>
      </c>
      <c r="Z23" s="116">
        <f>SUBTOTAL(9,Z10:Z22)</f>
        <v>1083372</v>
      </c>
      <c r="AA23" s="117">
        <f>SUBTOTAL(9,AA10:AA22)</f>
        <v>1083372</v>
      </c>
      <c r="AB23" s="113">
        <f t="shared" si="11"/>
        <v>521</v>
      </c>
      <c r="AC23" s="117">
        <f t="shared" si="11"/>
        <v>521</v>
      </c>
      <c r="AD23" s="112">
        <f t="shared" si="11"/>
        <v>105854464</v>
      </c>
      <c r="AE23" s="112">
        <f t="shared" si="11"/>
        <v>0</v>
      </c>
      <c r="AF23" s="112">
        <f t="shared" si="11"/>
        <v>105854464</v>
      </c>
    </row>
    <row r="24" spans="1:32" ht="21.75" customHeight="1" x14ac:dyDescent="0.15">
      <c r="A24" s="126" t="s">
        <v>136</v>
      </c>
      <c r="B24" s="119"/>
      <c r="C24" s="120"/>
      <c r="D24" s="121"/>
      <c r="E24" s="121"/>
      <c r="F24" s="121"/>
      <c r="G24" s="121"/>
      <c r="H24" s="121"/>
      <c r="I24" s="121"/>
      <c r="J24" s="121"/>
      <c r="K24" s="121"/>
      <c r="L24" s="121"/>
      <c r="M24" s="121"/>
      <c r="N24" s="121"/>
      <c r="O24" s="121"/>
      <c r="P24" s="121"/>
      <c r="Q24" s="122"/>
      <c r="R24" s="124"/>
      <c r="S24" s="121"/>
      <c r="T24" s="123"/>
      <c r="U24" s="120"/>
      <c r="V24" s="121"/>
      <c r="W24" s="123"/>
      <c r="X24" s="124"/>
      <c r="Y24" s="123"/>
      <c r="Z24" s="124"/>
      <c r="AA24" s="123"/>
      <c r="AB24" s="120"/>
      <c r="AC24" s="123"/>
      <c r="AD24" s="119"/>
      <c r="AE24" s="119"/>
      <c r="AF24" s="119"/>
    </row>
    <row r="25" spans="1:32" ht="15" customHeight="1" x14ac:dyDescent="0.15">
      <c r="A25" s="111" t="s">
        <v>39</v>
      </c>
      <c r="B25" s="112">
        <v>823819</v>
      </c>
      <c r="C25" s="113"/>
      <c r="D25" s="114">
        <v>696</v>
      </c>
      <c r="E25" s="121">
        <f t="shared" ref="E25:E30" si="12">SUM(C25:D25)</f>
        <v>696</v>
      </c>
      <c r="F25" s="114"/>
      <c r="G25" s="114"/>
      <c r="H25" s="114"/>
      <c r="I25" s="114">
        <v>7772</v>
      </c>
      <c r="J25" s="114"/>
      <c r="K25" s="114"/>
      <c r="L25" s="114"/>
      <c r="M25" s="114"/>
      <c r="N25" s="114"/>
      <c r="O25" s="114"/>
      <c r="P25" s="114"/>
      <c r="Q25" s="122">
        <f t="shared" ref="Q25:Q30" si="13">SUM(F25:P25)</f>
        <v>7772</v>
      </c>
      <c r="R25" s="116">
        <f t="shared" ref="R25:R30" si="14">SUM(B25,E25,Q25)</f>
        <v>832287</v>
      </c>
      <c r="S25" s="121"/>
      <c r="T25" s="123">
        <f t="shared" ref="T25:T30" si="15">SUM(R25:S25)</f>
        <v>832287</v>
      </c>
      <c r="U25" s="113"/>
      <c r="V25" s="114"/>
      <c r="W25" s="123">
        <f t="shared" ref="W25:W30" si="16">SUM(U25:V25)</f>
        <v>0</v>
      </c>
      <c r="X25" s="116"/>
      <c r="Y25" s="123">
        <f t="shared" ref="Y25:Y30" si="17">SUM(X25:X25)</f>
        <v>0</v>
      </c>
      <c r="Z25" s="116"/>
      <c r="AA25" s="123">
        <f t="shared" ref="AA25:AA30" si="18">SUM(Z25:Z25)</f>
        <v>0</v>
      </c>
      <c r="AB25" s="113"/>
      <c r="AC25" s="123">
        <f t="shared" ref="AC25:AC30" si="19">SUM(AB25:AB25)</f>
        <v>0</v>
      </c>
      <c r="AD25" s="119">
        <f t="shared" ref="AD25:AD30" si="20">SUM(T25,W25:X25,AA25,AC25)</f>
        <v>832287</v>
      </c>
      <c r="AE25" s="121">
        <v>-10000</v>
      </c>
      <c r="AF25" s="119">
        <f t="shared" ref="AF25:AF30" si="21">SUM(AD25:AE25)</f>
        <v>822287</v>
      </c>
    </row>
    <row r="26" spans="1:32" ht="15" customHeight="1" x14ac:dyDescent="0.15">
      <c r="A26" s="111" t="s">
        <v>41</v>
      </c>
      <c r="B26" s="112">
        <v>65183</v>
      </c>
      <c r="C26" s="113"/>
      <c r="D26" s="114"/>
      <c r="E26" s="121">
        <f t="shared" si="12"/>
        <v>0</v>
      </c>
      <c r="F26" s="114"/>
      <c r="G26" s="114"/>
      <c r="H26" s="114"/>
      <c r="I26" s="114"/>
      <c r="J26" s="114"/>
      <c r="K26" s="114"/>
      <c r="L26" s="114"/>
      <c r="M26" s="114"/>
      <c r="N26" s="114"/>
      <c r="O26" s="114"/>
      <c r="P26" s="114"/>
      <c r="Q26" s="122">
        <f t="shared" si="13"/>
        <v>0</v>
      </c>
      <c r="R26" s="116">
        <f t="shared" si="14"/>
        <v>65183</v>
      </c>
      <c r="S26" s="121"/>
      <c r="T26" s="123">
        <f t="shared" si="15"/>
        <v>65183</v>
      </c>
      <c r="U26" s="113"/>
      <c r="V26" s="114"/>
      <c r="W26" s="123">
        <f t="shared" si="16"/>
        <v>0</v>
      </c>
      <c r="X26" s="116"/>
      <c r="Y26" s="123">
        <f t="shared" si="17"/>
        <v>0</v>
      </c>
      <c r="Z26" s="116"/>
      <c r="AA26" s="123">
        <f t="shared" si="18"/>
        <v>0</v>
      </c>
      <c r="AB26" s="113"/>
      <c r="AC26" s="123">
        <f t="shared" si="19"/>
        <v>0</v>
      </c>
      <c r="AD26" s="119">
        <f t="shared" si="20"/>
        <v>65183</v>
      </c>
      <c r="AE26" s="121"/>
      <c r="AF26" s="119">
        <f t="shared" si="21"/>
        <v>65183</v>
      </c>
    </row>
    <row r="27" spans="1:32" ht="15" customHeight="1" x14ac:dyDescent="0.15">
      <c r="A27" s="111" t="s">
        <v>43</v>
      </c>
      <c r="B27" s="112">
        <v>834203</v>
      </c>
      <c r="C27" s="113"/>
      <c r="D27" s="114"/>
      <c r="E27" s="121">
        <f t="shared" si="12"/>
        <v>0</v>
      </c>
      <c r="F27" s="114"/>
      <c r="G27" s="114"/>
      <c r="H27" s="114"/>
      <c r="I27" s="114"/>
      <c r="J27" s="114"/>
      <c r="K27" s="114"/>
      <c r="L27" s="114"/>
      <c r="M27" s="114"/>
      <c r="N27" s="114">
        <v>342058</v>
      </c>
      <c r="O27" s="114"/>
      <c r="P27" s="114"/>
      <c r="Q27" s="122">
        <f t="shared" si="13"/>
        <v>342058</v>
      </c>
      <c r="R27" s="116">
        <f t="shared" si="14"/>
        <v>1176261</v>
      </c>
      <c r="S27" s="121"/>
      <c r="T27" s="123">
        <f t="shared" si="15"/>
        <v>1176261</v>
      </c>
      <c r="U27" s="113"/>
      <c r="V27" s="114">
        <v>86557</v>
      </c>
      <c r="W27" s="123">
        <f t="shared" si="16"/>
        <v>86557</v>
      </c>
      <c r="X27" s="116"/>
      <c r="Y27" s="123">
        <f t="shared" si="17"/>
        <v>0</v>
      </c>
      <c r="Z27" s="116"/>
      <c r="AA27" s="123">
        <f t="shared" si="18"/>
        <v>0</v>
      </c>
      <c r="AB27" s="113">
        <v>10000</v>
      </c>
      <c r="AC27" s="123">
        <f t="shared" si="19"/>
        <v>10000</v>
      </c>
      <c r="AD27" s="119">
        <f t="shared" si="20"/>
        <v>1272818</v>
      </c>
      <c r="AE27" s="121"/>
      <c r="AF27" s="119">
        <f>SUM(AD27:AE27)</f>
        <v>1272818</v>
      </c>
    </row>
    <row r="28" spans="1:32" ht="15" customHeight="1" x14ac:dyDescent="0.15">
      <c r="A28" s="111" t="s">
        <v>45</v>
      </c>
      <c r="B28" s="112">
        <v>1132713</v>
      </c>
      <c r="C28" s="113">
        <v>25214</v>
      </c>
      <c r="D28" s="114">
        <v>1334</v>
      </c>
      <c r="E28" s="121">
        <f t="shared" si="12"/>
        <v>26548</v>
      </c>
      <c r="F28" s="114"/>
      <c r="G28" s="114"/>
      <c r="H28" s="114"/>
      <c r="I28" s="114">
        <v>460</v>
      </c>
      <c r="J28" s="114"/>
      <c r="K28" s="114">
        <v>256083</v>
      </c>
      <c r="L28" s="114"/>
      <c r="M28" s="114"/>
      <c r="N28" s="114">
        <v>15189</v>
      </c>
      <c r="O28" s="114"/>
      <c r="P28" s="114">
        <v>3135</v>
      </c>
      <c r="Q28" s="122">
        <f t="shared" si="13"/>
        <v>274867</v>
      </c>
      <c r="R28" s="116">
        <f t="shared" si="14"/>
        <v>1434128</v>
      </c>
      <c r="S28" s="121"/>
      <c r="T28" s="123">
        <f t="shared" si="15"/>
        <v>1434128</v>
      </c>
      <c r="U28" s="113"/>
      <c r="V28" s="114"/>
      <c r="W28" s="123">
        <f t="shared" si="16"/>
        <v>0</v>
      </c>
      <c r="X28" s="116"/>
      <c r="Y28" s="123">
        <f t="shared" si="17"/>
        <v>0</v>
      </c>
      <c r="Z28" s="116"/>
      <c r="AA28" s="123">
        <f t="shared" si="18"/>
        <v>0</v>
      </c>
      <c r="AB28" s="113"/>
      <c r="AC28" s="123">
        <f t="shared" si="19"/>
        <v>0</v>
      </c>
      <c r="AD28" s="119">
        <f t="shared" si="20"/>
        <v>1434128</v>
      </c>
      <c r="AE28" s="121"/>
      <c r="AF28" s="119">
        <f t="shared" si="21"/>
        <v>1434128</v>
      </c>
    </row>
    <row r="29" spans="1:32" ht="15" customHeight="1" x14ac:dyDescent="0.15">
      <c r="A29" s="111" t="s">
        <v>36</v>
      </c>
      <c r="B29" s="112"/>
      <c r="C29" s="113"/>
      <c r="D29" s="114"/>
      <c r="E29" s="121">
        <f t="shared" si="12"/>
        <v>0</v>
      </c>
      <c r="F29" s="114"/>
      <c r="G29" s="114"/>
      <c r="H29" s="114"/>
      <c r="I29" s="114"/>
      <c r="J29" s="114"/>
      <c r="K29" s="114"/>
      <c r="L29" s="114"/>
      <c r="M29" s="114"/>
      <c r="N29" s="114"/>
      <c r="O29" s="114"/>
      <c r="P29" s="114"/>
      <c r="Q29" s="122">
        <f t="shared" si="13"/>
        <v>0</v>
      </c>
      <c r="R29" s="116">
        <f t="shared" si="14"/>
        <v>0</v>
      </c>
      <c r="S29" s="121"/>
      <c r="T29" s="123">
        <f t="shared" si="15"/>
        <v>0</v>
      </c>
      <c r="U29" s="113"/>
      <c r="V29" s="114"/>
      <c r="W29" s="123">
        <f t="shared" si="16"/>
        <v>0</v>
      </c>
      <c r="X29" s="116"/>
      <c r="Y29" s="123">
        <f t="shared" si="17"/>
        <v>0</v>
      </c>
      <c r="Z29" s="116"/>
      <c r="AA29" s="123">
        <f t="shared" si="18"/>
        <v>0</v>
      </c>
      <c r="AB29" s="113">
        <v>20</v>
      </c>
      <c r="AC29" s="123">
        <f t="shared" si="19"/>
        <v>20</v>
      </c>
      <c r="AD29" s="119">
        <f t="shared" si="20"/>
        <v>20</v>
      </c>
      <c r="AE29" s="121"/>
      <c r="AF29" s="119">
        <f t="shared" si="21"/>
        <v>20</v>
      </c>
    </row>
    <row r="30" spans="1:32" ht="15" customHeight="1" x14ac:dyDescent="0.15">
      <c r="A30" s="111" t="s">
        <v>48</v>
      </c>
      <c r="B30" s="112">
        <v>-793050</v>
      </c>
      <c r="C30" s="113"/>
      <c r="D30" s="114"/>
      <c r="E30" s="121">
        <f t="shared" si="12"/>
        <v>0</v>
      </c>
      <c r="F30" s="114"/>
      <c r="G30" s="114"/>
      <c r="H30" s="114"/>
      <c r="I30" s="114">
        <v>-55</v>
      </c>
      <c r="J30" s="114"/>
      <c r="K30" s="114">
        <v>-127273</v>
      </c>
      <c r="L30" s="114"/>
      <c r="M30" s="114"/>
      <c r="N30" s="114">
        <v>-2370</v>
      </c>
      <c r="O30" s="114"/>
      <c r="P30" s="114"/>
      <c r="Q30" s="122">
        <f t="shared" si="13"/>
        <v>-129698</v>
      </c>
      <c r="R30" s="116">
        <f t="shared" si="14"/>
        <v>-922748</v>
      </c>
      <c r="S30" s="121"/>
      <c r="T30" s="123">
        <f t="shared" si="15"/>
        <v>-922748</v>
      </c>
      <c r="U30" s="113"/>
      <c r="V30" s="114"/>
      <c r="W30" s="123">
        <f t="shared" si="16"/>
        <v>0</v>
      </c>
      <c r="X30" s="116"/>
      <c r="Y30" s="123">
        <f t="shared" si="17"/>
        <v>0</v>
      </c>
      <c r="Z30" s="116"/>
      <c r="AA30" s="123">
        <f t="shared" si="18"/>
        <v>0</v>
      </c>
      <c r="AB30" s="113"/>
      <c r="AC30" s="123">
        <f t="shared" si="19"/>
        <v>0</v>
      </c>
      <c r="AD30" s="119">
        <f t="shared" si="20"/>
        <v>-922748</v>
      </c>
      <c r="AE30" s="121"/>
      <c r="AF30" s="119">
        <f t="shared" si="21"/>
        <v>-922748</v>
      </c>
    </row>
    <row r="31" spans="1:32" ht="15" customHeight="1" x14ac:dyDescent="0.15">
      <c r="A31" s="125" t="s">
        <v>137</v>
      </c>
      <c r="B31" s="112">
        <f t="shared" ref="B31:AF31" si="22">SUBTOTAL(9,B25:B30)</f>
        <v>2062868</v>
      </c>
      <c r="C31" s="113">
        <f>SUBTOTAL(9,C25:C30)</f>
        <v>25214</v>
      </c>
      <c r="D31" s="114">
        <f t="shared" si="22"/>
        <v>2030</v>
      </c>
      <c r="E31" s="114">
        <f t="shared" si="22"/>
        <v>27244</v>
      </c>
      <c r="F31" s="114">
        <f t="shared" si="22"/>
        <v>0</v>
      </c>
      <c r="G31" s="114">
        <f t="shared" si="22"/>
        <v>0</v>
      </c>
      <c r="H31" s="114">
        <f t="shared" si="22"/>
        <v>0</v>
      </c>
      <c r="I31" s="114">
        <f>SUBTOTAL(9,I25:I30)</f>
        <v>8177</v>
      </c>
      <c r="J31" s="114">
        <f>SUBTOTAL(9,J25:J30)</f>
        <v>0</v>
      </c>
      <c r="K31" s="114">
        <f t="shared" si="22"/>
        <v>128810</v>
      </c>
      <c r="L31" s="114">
        <f t="shared" si="22"/>
        <v>0</v>
      </c>
      <c r="M31" s="114">
        <f t="shared" si="22"/>
        <v>0</v>
      </c>
      <c r="N31" s="114">
        <f t="shared" si="22"/>
        <v>354877</v>
      </c>
      <c r="O31" s="114">
        <f t="shared" si="22"/>
        <v>0</v>
      </c>
      <c r="P31" s="114">
        <f t="shared" si="22"/>
        <v>3135</v>
      </c>
      <c r="Q31" s="115">
        <f t="shared" si="22"/>
        <v>494999</v>
      </c>
      <c r="R31" s="116">
        <f>SUBTOTAL(9,R25:R30)</f>
        <v>2585111</v>
      </c>
      <c r="S31" s="114">
        <f t="shared" si="22"/>
        <v>0</v>
      </c>
      <c r="T31" s="117">
        <f t="shared" si="22"/>
        <v>2585111</v>
      </c>
      <c r="U31" s="113">
        <f t="shared" si="22"/>
        <v>0</v>
      </c>
      <c r="V31" s="114">
        <f>SUBTOTAL(9,V25:V30)</f>
        <v>86557</v>
      </c>
      <c r="W31" s="117">
        <f t="shared" si="22"/>
        <v>86557</v>
      </c>
      <c r="X31" s="116">
        <f t="shared" si="22"/>
        <v>0</v>
      </c>
      <c r="Y31" s="117">
        <f t="shared" si="22"/>
        <v>0</v>
      </c>
      <c r="Z31" s="116">
        <f>SUBTOTAL(9,Z25:Z30)</f>
        <v>0</v>
      </c>
      <c r="AA31" s="117">
        <f>SUBTOTAL(9,AA25:AA30)</f>
        <v>0</v>
      </c>
      <c r="AB31" s="113">
        <f t="shared" si="22"/>
        <v>10020</v>
      </c>
      <c r="AC31" s="117">
        <f t="shared" si="22"/>
        <v>10020</v>
      </c>
      <c r="AD31" s="112">
        <f t="shared" si="22"/>
        <v>2681688</v>
      </c>
      <c r="AE31" s="112">
        <f t="shared" si="22"/>
        <v>-10000</v>
      </c>
      <c r="AF31" s="112">
        <f t="shared" si="22"/>
        <v>2671688</v>
      </c>
    </row>
    <row r="32" spans="1:32" ht="21.75" customHeight="1" x14ac:dyDescent="0.15">
      <c r="A32" s="126" t="s">
        <v>138</v>
      </c>
      <c r="B32" s="119"/>
      <c r="C32" s="120"/>
      <c r="D32" s="121"/>
      <c r="E32" s="121"/>
      <c r="F32" s="121"/>
      <c r="G32" s="121"/>
      <c r="H32" s="121"/>
      <c r="I32" s="121"/>
      <c r="J32" s="121"/>
      <c r="K32" s="121"/>
      <c r="L32" s="121"/>
      <c r="M32" s="121"/>
      <c r="N32" s="121"/>
      <c r="O32" s="121"/>
      <c r="P32" s="121"/>
      <c r="Q32" s="122"/>
      <c r="R32" s="124"/>
      <c r="S32" s="121"/>
      <c r="T32" s="123"/>
      <c r="U32" s="120"/>
      <c r="V32" s="121"/>
      <c r="W32" s="123"/>
      <c r="X32" s="124"/>
      <c r="Y32" s="123"/>
      <c r="Z32" s="124"/>
      <c r="AA32" s="123"/>
      <c r="AB32" s="120"/>
      <c r="AC32" s="123"/>
      <c r="AD32" s="119"/>
      <c r="AE32" s="119"/>
      <c r="AF32" s="119"/>
    </row>
    <row r="33" spans="1:32" ht="15" customHeight="1" x14ac:dyDescent="0.15">
      <c r="A33" s="111" t="s">
        <v>56</v>
      </c>
      <c r="B33" s="112">
        <v>2253791</v>
      </c>
      <c r="C33" s="113">
        <v>1391407</v>
      </c>
      <c r="D33" s="114">
        <v>1257531</v>
      </c>
      <c r="E33" s="121">
        <f>SUM(C33:D33)</f>
        <v>2648938</v>
      </c>
      <c r="F33" s="114"/>
      <c r="G33" s="114"/>
      <c r="H33" s="114"/>
      <c r="I33" s="114"/>
      <c r="J33" s="114"/>
      <c r="K33" s="114">
        <v>436669</v>
      </c>
      <c r="L33" s="114"/>
      <c r="M33" s="114"/>
      <c r="N33" s="114">
        <v>34850</v>
      </c>
      <c r="O33" s="114"/>
      <c r="P33" s="114">
        <v>2076</v>
      </c>
      <c r="Q33" s="122">
        <f>SUM(F33:P33)</f>
        <v>473595</v>
      </c>
      <c r="R33" s="116">
        <f>SUM(B33,E33,Q33)</f>
        <v>5376324</v>
      </c>
      <c r="S33" s="121"/>
      <c r="T33" s="123">
        <f>SUM(R33:S33)</f>
        <v>5376324</v>
      </c>
      <c r="U33" s="113">
        <v>2735</v>
      </c>
      <c r="V33" s="114">
        <v>359221</v>
      </c>
      <c r="W33" s="123">
        <f>SUM(U33:V33)</f>
        <v>361956</v>
      </c>
      <c r="X33" s="116"/>
      <c r="Y33" s="123">
        <f>SUM(X33:X33)</f>
        <v>0</v>
      </c>
      <c r="Z33" s="116">
        <v>26862</v>
      </c>
      <c r="AA33" s="123">
        <f>SUM(Z33:Z33)</f>
        <v>26862</v>
      </c>
      <c r="AB33" s="113">
        <v>26908</v>
      </c>
      <c r="AC33" s="123">
        <f>SUM(AB33:AB33)</f>
        <v>26908</v>
      </c>
      <c r="AD33" s="119">
        <f>SUM(T33,W33:X33,AA33,AC33)</f>
        <v>5792050</v>
      </c>
      <c r="AE33" s="121"/>
      <c r="AF33" s="119">
        <f>SUM(AD33:AE33)</f>
        <v>5792050</v>
      </c>
    </row>
    <row r="34" spans="1:32" ht="15" customHeight="1" x14ac:dyDescent="0.15">
      <c r="A34" s="111" t="s">
        <v>58</v>
      </c>
      <c r="B34" s="127">
        <v>86000</v>
      </c>
      <c r="C34" s="128">
        <v>464504</v>
      </c>
      <c r="D34" s="129">
        <v>48274</v>
      </c>
      <c r="E34" s="121">
        <f>SUM(C34:D34)</f>
        <v>512778</v>
      </c>
      <c r="F34" s="129"/>
      <c r="G34" s="129"/>
      <c r="H34" s="129"/>
      <c r="I34" s="129">
        <v>1908</v>
      </c>
      <c r="J34" s="129"/>
      <c r="K34" s="129">
        <v>128332</v>
      </c>
      <c r="L34" s="129"/>
      <c r="M34" s="129"/>
      <c r="N34" s="129">
        <v>3996</v>
      </c>
      <c r="O34" s="129"/>
      <c r="P34" s="129">
        <v>4689</v>
      </c>
      <c r="Q34" s="122">
        <f>SUM(F34:P34)</f>
        <v>138925</v>
      </c>
      <c r="R34" s="116">
        <f>SUM(B34,E34,Q34)</f>
        <v>737703</v>
      </c>
      <c r="S34" s="121"/>
      <c r="T34" s="123">
        <f>SUM(R34:S34)</f>
        <v>737703</v>
      </c>
      <c r="U34" s="113"/>
      <c r="V34" s="114"/>
      <c r="W34" s="123">
        <f>SUM(U34:V34)</f>
        <v>0</v>
      </c>
      <c r="X34" s="130"/>
      <c r="Y34" s="123">
        <f>SUM(X34:X34)</f>
        <v>0</v>
      </c>
      <c r="Z34" s="130"/>
      <c r="AA34" s="123">
        <f>SUM(Z34:Z34)</f>
        <v>0</v>
      </c>
      <c r="AB34" s="128">
        <v>75</v>
      </c>
      <c r="AC34" s="123">
        <f>SUM(AB34:AB34)</f>
        <v>75</v>
      </c>
      <c r="AD34" s="119">
        <f>SUM(T34,W34:X34,AA34,AC34)</f>
        <v>737778</v>
      </c>
      <c r="AE34" s="121"/>
      <c r="AF34" s="119">
        <f>SUM(AD34:AE34)</f>
        <v>737778</v>
      </c>
    </row>
    <row r="35" spans="1:32" ht="15" customHeight="1" x14ac:dyDescent="0.15">
      <c r="A35" s="111" t="s">
        <v>59</v>
      </c>
      <c r="B35" s="112"/>
      <c r="C35" s="113"/>
      <c r="D35" s="114"/>
      <c r="E35" s="121">
        <f>SUM(C35:D35)</f>
        <v>0</v>
      </c>
      <c r="F35" s="114"/>
      <c r="G35" s="114"/>
      <c r="H35" s="114"/>
      <c r="I35" s="114"/>
      <c r="J35" s="114"/>
      <c r="K35" s="114"/>
      <c r="L35" s="114"/>
      <c r="M35" s="114"/>
      <c r="N35" s="114"/>
      <c r="O35" s="114"/>
      <c r="P35" s="114"/>
      <c r="Q35" s="122">
        <f>SUM(F35:P35)</f>
        <v>0</v>
      </c>
      <c r="R35" s="116">
        <f>SUM(B35,E35,Q35)</f>
        <v>0</v>
      </c>
      <c r="S35" s="121"/>
      <c r="T35" s="123">
        <f>SUM(R35:S35)</f>
        <v>0</v>
      </c>
      <c r="U35" s="113"/>
      <c r="V35" s="114"/>
      <c r="W35" s="123">
        <f>SUM(U35:V35)</f>
        <v>0</v>
      </c>
      <c r="X35" s="116"/>
      <c r="Y35" s="123">
        <f>SUM(X35:X35)</f>
        <v>0</v>
      </c>
      <c r="Z35" s="116"/>
      <c r="AA35" s="123">
        <f>SUM(Z35:Z35)</f>
        <v>0</v>
      </c>
      <c r="AB35" s="113"/>
      <c r="AC35" s="123">
        <f>SUM(AB35:AB35)</f>
        <v>0</v>
      </c>
      <c r="AD35" s="119">
        <f>SUM(T35,W35:X35,AA35,AC35)</f>
        <v>0</v>
      </c>
      <c r="AE35" s="121"/>
      <c r="AF35" s="119">
        <f>SUM(AD35:AE35)</f>
        <v>0</v>
      </c>
    </row>
    <row r="36" spans="1:32" ht="15" customHeight="1" x14ac:dyDescent="0.15">
      <c r="A36" s="111" t="s">
        <v>61</v>
      </c>
      <c r="B36" s="112"/>
      <c r="C36" s="113">
        <v>28466</v>
      </c>
      <c r="D36" s="114">
        <v>19703</v>
      </c>
      <c r="E36" s="121">
        <f>SUM(C36:D36)</f>
        <v>48169</v>
      </c>
      <c r="F36" s="114"/>
      <c r="G36" s="114"/>
      <c r="H36" s="114"/>
      <c r="I36" s="114"/>
      <c r="J36" s="114"/>
      <c r="K36" s="114"/>
      <c r="L36" s="114"/>
      <c r="M36" s="114"/>
      <c r="N36" s="114"/>
      <c r="O36" s="114"/>
      <c r="P36" s="114"/>
      <c r="Q36" s="122">
        <f>SUM(F36:P36)</f>
        <v>0</v>
      </c>
      <c r="R36" s="116">
        <f>SUM(B36,E36,Q36)</f>
        <v>48169</v>
      </c>
      <c r="S36" s="121"/>
      <c r="T36" s="123">
        <f>SUM(R36:S36)</f>
        <v>48169</v>
      </c>
      <c r="U36" s="113"/>
      <c r="V36" s="114"/>
      <c r="W36" s="123">
        <f>SUM(U36:V36)</f>
        <v>0</v>
      </c>
      <c r="X36" s="116"/>
      <c r="Y36" s="123">
        <f>SUM(X36:X36)</f>
        <v>0</v>
      </c>
      <c r="Z36" s="116"/>
      <c r="AA36" s="123">
        <f>SUM(Z36:Z36)</f>
        <v>0</v>
      </c>
      <c r="AB36" s="113">
        <v>198</v>
      </c>
      <c r="AC36" s="123">
        <f>SUM(AB36:AB36)</f>
        <v>198</v>
      </c>
      <c r="AD36" s="119">
        <f>SUM(T36,W36:X36,AA36,AC36)</f>
        <v>48367</v>
      </c>
      <c r="AE36" s="121"/>
      <c r="AF36" s="119">
        <f>SUM(AD36:AE36)</f>
        <v>48367</v>
      </c>
    </row>
    <row r="37" spans="1:32" ht="15" customHeight="1" x14ac:dyDescent="0.15">
      <c r="A37" s="111" t="s">
        <v>62</v>
      </c>
      <c r="B37" s="112">
        <v>-31004</v>
      </c>
      <c r="C37" s="113"/>
      <c r="D37" s="114"/>
      <c r="E37" s="121">
        <f>SUM(C37:D37)</f>
        <v>0</v>
      </c>
      <c r="F37" s="114"/>
      <c r="G37" s="114"/>
      <c r="H37" s="114"/>
      <c r="I37" s="114">
        <v>-420</v>
      </c>
      <c r="J37" s="114"/>
      <c r="K37" s="114">
        <v>-63781</v>
      </c>
      <c r="L37" s="114"/>
      <c r="M37" s="114"/>
      <c r="N37" s="114">
        <v>-623</v>
      </c>
      <c r="O37" s="114"/>
      <c r="P37" s="114"/>
      <c r="Q37" s="122">
        <f>SUM(F37:P37)</f>
        <v>-64824</v>
      </c>
      <c r="R37" s="116">
        <f>SUM(B37,E37,Q37)</f>
        <v>-95828</v>
      </c>
      <c r="S37" s="121"/>
      <c r="T37" s="123">
        <f>SUM(R37:S37)</f>
        <v>-95828</v>
      </c>
      <c r="U37" s="113"/>
      <c r="V37" s="114"/>
      <c r="W37" s="123">
        <f>SUM(U37:V37)</f>
        <v>0</v>
      </c>
      <c r="X37" s="116"/>
      <c r="Y37" s="123">
        <f>SUM(X37:X37)</f>
        <v>0</v>
      </c>
      <c r="Z37" s="116"/>
      <c r="AA37" s="123">
        <f>SUM(Z37:Z37)</f>
        <v>0</v>
      </c>
      <c r="AB37" s="113"/>
      <c r="AC37" s="123">
        <f>SUM(AB37:AB37)</f>
        <v>0</v>
      </c>
      <c r="AD37" s="119">
        <f>SUM(T37,W37:X37,AA37,AC37)</f>
        <v>-95828</v>
      </c>
      <c r="AE37" s="121"/>
      <c r="AF37" s="119">
        <f>SUM(AD37:AE37)</f>
        <v>-95828</v>
      </c>
    </row>
    <row r="38" spans="1:32" ht="15" customHeight="1" x14ac:dyDescent="0.15">
      <c r="A38" s="125" t="s">
        <v>139</v>
      </c>
      <c r="B38" s="112">
        <f t="shared" ref="B38:AF38" si="23">SUBTOTAL(9,B33:B37)</f>
        <v>2308787</v>
      </c>
      <c r="C38" s="113">
        <f t="shared" si="23"/>
        <v>1884377</v>
      </c>
      <c r="D38" s="114">
        <f t="shared" si="23"/>
        <v>1325508</v>
      </c>
      <c r="E38" s="114">
        <f t="shared" si="23"/>
        <v>3209885</v>
      </c>
      <c r="F38" s="114">
        <f t="shared" si="23"/>
        <v>0</v>
      </c>
      <c r="G38" s="114">
        <f t="shared" si="23"/>
        <v>0</v>
      </c>
      <c r="H38" s="114">
        <f t="shared" si="23"/>
        <v>0</v>
      </c>
      <c r="I38" s="114">
        <f>SUBTOTAL(9,I33:I37)</f>
        <v>1488</v>
      </c>
      <c r="J38" s="114">
        <f t="shared" si="23"/>
        <v>0</v>
      </c>
      <c r="K38" s="114">
        <f t="shared" si="23"/>
        <v>501220</v>
      </c>
      <c r="L38" s="114">
        <f t="shared" si="23"/>
        <v>0</v>
      </c>
      <c r="M38" s="114">
        <f t="shared" si="23"/>
        <v>0</v>
      </c>
      <c r="N38" s="114">
        <f t="shared" si="23"/>
        <v>38223</v>
      </c>
      <c r="O38" s="114">
        <f t="shared" si="23"/>
        <v>0</v>
      </c>
      <c r="P38" s="114">
        <f t="shared" si="23"/>
        <v>6765</v>
      </c>
      <c r="Q38" s="115">
        <f t="shared" si="23"/>
        <v>547696</v>
      </c>
      <c r="R38" s="116">
        <f>SUBTOTAL(9,R33:R37)</f>
        <v>6066368</v>
      </c>
      <c r="S38" s="114">
        <f t="shared" si="23"/>
        <v>0</v>
      </c>
      <c r="T38" s="117">
        <f t="shared" si="23"/>
        <v>6066368</v>
      </c>
      <c r="U38" s="113">
        <f t="shared" si="23"/>
        <v>2735</v>
      </c>
      <c r="V38" s="114">
        <f>SUBTOTAL(9,V33:V37)</f>
        <v>359221</v>
      </c>
      <c r="W38" s="117">
        <f t="shared" si="23"/>
        <v>361956</v>
      </c>
      <c r="X38" s="116">
        <f t="shared" si="23"/>
        <v>0</v>
      </c>
      <c r="Y38" s="117">
        <f t="shared" si="23"/>
        <v>0</v>
      </c>
      <c r="Z38" s="116">
        <f>SUBTOTAL(9,Z33:Z37)</f>
        <v>26862</v>
      </c>
      <c r="AA38" s="117">
        <f>SUBTOTAL(9,AA33:AA37)</f>
        <v>26862</v>
      </c>
      <c r="AB38" s="113">
        <f t="shared" si="23"/>
        <v>27181</v>
      </c>
      <c r="AC38" s="117">
        <f t="shared" si="23"/>
        <v>27181</v>
      </c>
      <c r="AD38" s="112">
        <f t="shared" si="23"/>
        <v>6482367</v>
      </c>
      <c r="AE38" s="112">
        <f t="shared" si="23"/>
        <v>0</v>
      </c>
      <c r="AF38" s="112">
        <f t="shared" si="23"/>
        <v>6482367</v>
      </c>
    </row>
    <row r="39" spans="1:32" ht="21.75" customHeight="1" x14ac:dyDescent="0.15">
      <c r="A39" s="126" t="s">
        <v>140</v>
      </c>
      <c r="B39" s="112"/>
      <c r="C39" s="113"/>
      <c r="D39" s="114"/>
      <c r="E39" s="121">
        <f>SUM(C39:D39)</f>
        <v>0</v>
      </c>
      <c r="F39" s="114"/>
      <c r="G39" s="114"/>
      <c r="H39" s="114"/>
      <c r="I39" s="114"/>
      <c r="J39" s="114"/>
      <c r="K39" s="114"/>
      <c r="L39" s="114"/>
      <c r="M39" s="114"/>
      <c r="N39" s="114"/>
      <c r="O39" s="114"/>
      <c r="P39" s="114"/>
      <c r="Q39" s="122">
        <f>SUM(F39:P39)</f>
        <v>0</v>
      </c>
      <c r="R39" s="116">
        <f>SUM(B39,E39,Q39)</f>
        <v>0</v>
      </c>
      <c r="S39" s="114"/>
      <c r="T39" s="123">
        <f>SUM(R39:S39)</f>
        <v>0</v>
      </c>
      <c r="U39" s="113"/>
      <c r="V39" s="114"/>
      <c r="W39" s="123">
        <f>SUM(U39:V39)</f>
        <v>0</v>
      </c>
      <c r="X39" s="116"/>
      <c r="Y39" s="123">
        <f>SUM(X39:X39)</f>
        <v>0</v>
      </c>
      <c r="Z39" s="116"/>
      <c r="AA39" s="123">
        <f>SUM(Z39:Z39)</f>
        <v>0</v>
      </c>
      <c r="AB39" s="113"/>
      <c r="AC39" s="123">
        <f>SUM(AB39:AB39)</f>
        <v>0</v>
      </c>
      <c r="AD39" s="119">
        <f>SUM(T39,W39:X39,AA39,AC39)</f>
        <v>0</v>
      </c>
      <c r="AE39" s="121"/>
      <c r="AF39" s="119">
        <f>SUM(AD39:AE39)</f>
        <v>0</v>
      </c>
    </row>
    <row r="40" spans="1:32" ht="21.75" customHeight="1" thickBot="1" x14ac:dyDescent="0.2">
      <c r="A40" s="131" t="s">
        <v>141</v>
      </c>
      <c r="B40" s="132">
        <f t="shared" ref="B40:AF40" si="24">SUBTOTAL(9,B9:B39)</f>
        <v>85578518</v>
      </c>
      <c r="C40" s="133">
        <f t="shared" si="24"/>
        <v>3174882</v>
      </c>
      <c r="D40" s="134">
        <f>SUBTOTAL(9,D9:D39)</f>
        <v>7985895</v>
      </c>
      <c r="E40" s="134">
        <f t="shared" si="24"/>
        <v>11160777</v>
      </c>
      <c r="F40" s="134">
        <f t="shared" si="24"/>
        <v>190145</v>
      </c>
      <c r="G40" s="134">
        <f t="shared" si="24"/>
        <v>0</v>
      </c>
      <c r="H40" s="134">
        <f t="shared" si="24"/>
        <v>0</v>
      </c>
      <c r="I40" s="134">
        <f t="shared" si="24"/>
        <v>10969600</v>
      </c>
      <c r="J40" s="134">
        <f t="shared" si="24"/>
        <v>927972</v>
      </c>
      <c r="K40" s="134">
        <f t="shared" si="24"/>
        <v>737130</v>
      </c>
      <c r="L40" s="134">
        <f t="shared" si="24"/>
        <v>0</v>
      </c>
      <c r="M40" s="134">
        <f t="shared" si="24"/>
        <v>0</v>
      </c>
      <c r="N40" s="134">
        <f t="shared" si="24"/>
        <v>513724</v>
      </c>
      <c r="O40" s="134">
        <f t="shared" si="24"/>
        <v>0</v>
      </c>
      <c r="P40" s="134">
        <f t="shared" si="24"/>
        <v>63030</v>
      </c>
      <c r="Q40" s="135">
        <f t="shared" si="24"/>
        <v>13401601</v>
      </c>
      <c r="R40" s="136">
        <f>SUBTOTAL(9,R9:R39)</f>
        <v>110140896</v>
      </c>
      <c r="S40" s="134">
        <f t="shared" si="24"/>
        <v>0</v>
      </c>
      <c r="T40" s="137">
        <f t="shared" si="24"/>
        <v>110140896</v>
      </c>
      <c r="U40" s="133">
        <f t="shared" si="24"/>
        <v>3283889</v>
      </c>
      <c r="V40" s="134">
        <f>SUBTOTAL(9,V9:V39)</f>
        <v>445778</v>
      </c>
      <c r="W40" s="137">
        <f t="shared" si="24"/>
        <v>3729667</v>
      </c>
      <c r="X40" s="136">
        <f t="shared" si="24"/>
        <v>0</v>
      </c>
      <c r="Y40" s="137">
        <f t="shared" si="24"/>
        <v>0</v>
      </c>
      <c r="Z40" s="136">
        <f>SUBTOTAL(9,Z9:Z39)</f>
        <v>1110234</v>
      </c>
      <c r="AA40" s="137">
        <f>SUBTOTAL(9,AA9:AA39)</f>
        <v>1110234</v>
      </c>
      <c r="AB40" s="133">
        <f t="shared" si="24"/>
        <v>37722</v>
      </c>
      <c r="AC40" s="137">
        <f t="shared" si="24"/>
        <v>37722</v>
      </c>
      <c r="AD40" s="132">
        <f t="shared" si="24"/>
        <v>115018519</v>
      </c>
      <c r="AE40" s="132">
        <f t="shared" si="24"/>
        <v>-10000</v>
      </c>
      <c r="AF40" s="132">
        <f t="shared" si="24"/>
        <v>115008519</v>
      </c>
    </row>
    <row r="41" spans="1:32" ht="24.75" customHeight="1" x14ac:dyDescent="0.15">
      <c r="A41" s="95" t="s">
        <v>6</v>
      </c>
      <c r="B41" s="127"/>
      <c r="C41" s="128"/>
      <c r="D41" s="129"/>
      <c r="E41" s="129"/>
      <c r="F41" s="129"/>
      <c r="G41" s="129"/>
      <c r="H41" s="129"/>
      <c r="I41" s="129"/>
      <c r="J41" s="129"/>
      <c r="K41" s="129"/>
      <c r="L41" s="129"/>
      <c r="M41" s="129"/>
      <c r="N41" s="129"/>
      <c r="O41" s="129"/>
      <c r="P41" s="129"/>
      <c r="Q41" s="138"/>
      <c r="R41" s="130"/>
      <c r="S41" s="129"/>
      <c r="T41" s="139"/>
      <c r="U41" s="128"/>
      <c r="V41" s="129"/>
      <c r="W41" s="139"/>
      <c r="X41" s="130"/>
      <c r="Y41" s="139"/>
      <c r="Z41" s="130"/>
      <c r="AA41" s="139"/>
      <c r="AB41" s="128"/>
      <c r="AC41" s="139"/>
      <c r="AD41" s="127"/>
      <c r="AE41" s="127"/>
      <c r="AF41" s="127"/>
    </row>
    <row r="42" spans="1:32" ht="15.75" customHeight="1" x14ac:dyDescent="0.15">
      <c r="A42" s="126" t="s">
        <v>142</v>
      </c>
      <c r="B42" s="140"/>
      <c r="C42" s="141"/>
      <c r="D42" s="142"/>
      <c r="E42" s="142"/>
      <c r="F42" s="142"/>
      <c r="G42" s="142"/>
      <c r="H42" s="142"/>
      <c r="I42" s="142"/>
      <c r="J42" s="142"/>
      <c r="K42" s="142"/>
      <c r="L42" s="142"/>
      <c r="M42" s="142"/>
      <c r="N42" s="142"/>
      <c r="O42" s="142"/>
      <c r="P42" s="142"/>
      <c r="Q42" s="143"/>
      <c r="R42" s="124"/>
      <c r="S42" s="142"/>
      <c r="T42" s="144"/>
      <c r="U42" s="141"/>
      <c r="V42" s="142"/>
      <c r="W42" s="144"/>
      <c r="X42" s="145"/>
      <c r="Y42" s="144"/>
      <c r="Z42" s="145"/>
      <c r="AA42" s="144"/>
      <c r="AB42" s="141"/>
      <c r="AC42" s="144"/>
      <c r="AD42" s="140"/>
      <c r="AE42" s="140"/>
      <c r="AF42" s="140"/>
    </row>
    <row r="43" spans="1:32" ht="15" customHeight="1" x14ac:dyDescent="0.15">
      <c r="A43" s="111" t="s">
        <v>10</v>
      </c>
      <c r="B43" s="112"/>
      <c r="C43" s="113"/>
      <c r="D43" s="114"/>
      <c r="E43" s="114"/>
      <c r="F43" s="114"/>
      <c r="G43" s="114"/>
      <c r="H43" s="114"/>
      <c r="I43" s="114"/>
      <c r="J43" s="114"/>
      <c r="K43" s="114"/>
      <c r="L43" s="114"/>
      <c r="M43" s="114"/>
      <c r="N43" s="114"/>
      <c r="O43" s="114"/>
      <c r="P43" s="114"/>
      <c r="Q43" s="115"/>
      <c r="R43" s="116"/>
      <c r="S43" s="114"/>
      <c r="T43" s="117"/>
      <c r="U43" s="113"/>
      <c r="V43" s="114"/>
      <c r="W43" s="117"/>
      <c r="X43" s="116"/>
      <c r="Y43" s="117"/>
      <c r="Z43" s="116"/>
      <c r="AA43" s="117"/>
      <c r="AB43" s="113"/>
      <c r="AC43" s="117"/>
      <c r="AD43" s="112"/>
      <c r="AE43" s="112"/>
      <c r="AF43" s="112"/>
    </row>
    <row r="44" spans="1:32" ht="15" customHeight="1" x14ac:dyDescent="0.15">
      <c r="A44" s="118" t="s">
        <v>12</v>
      </c>
      <c r="B44" s="119">
        <v>19452918</v>
      </c>
      <c r="C44" s="120"/>
      <c r="D44" s="121"/>
      <c r="E44" s="121">
        <f>SUM(C44:D44)</f>
        <v>0</v>
      </c>
      <c r="F44" s="121"/>
      <c r="G44" s="121"/>
      <c r="H44" s="121"/>
      <c r="I44" s="121"/>
      <c r="J44" s="121"/>
      <c r="K44" s="121"/>
      <c r="L44" s="121"/>
      <c r="M44" s="121"/>
      <c r="N44" s="121"/>
      <c r="O44" s="121"/>
      <c r="P44" s="121"/>
      <c r="Q44" s="122">
        <f>SUM(F44:P44)</f>
        <v>0</v>
      </c>
      <c r="R44" s="116">
        <f>SUM(B44,E44,Q44)</f>
        <v>19452918</v>
      </c>
      <c r="S44" s="121"/>
      <c r="T44" s="123">
        <f>SUM(R44:S44)</f>
        <v>19452918</v>
      </c>
      <c r="U44" s="113"/>
      <c r="V44" s="114"/>
      <c r="W44" s="123">
        <f>SUM(U44:V44)</f>
        <v>0</v>
      </c>
      <c r="X44" s="124"/>
      <c r="Y44" s="123">
        <f>SUM(X44:X44)</f>
        <v>0</v>
      </c>
      <c r="Z44" s="124"/>
      <c r="AA44" s="123">
        <f>SUM(Z44:Z44)</f>
        <v>0</v>
      </c>
      <c r="AB44" s="120"/>
      <c r="AC44" s="123">
        <f>SUM(AB44:AB44)</f>
        <v>0</v>
      </c>
      <c r="AD44" s="119">
        <f>SUM(T44,W44:X44,AA44,AC44)</f>
        <v>19452918</v>
      </c>
      <c r="AE44" s="121"/>
      <c r="AF44" s="119">
        <f>SUM(AD44:AE44)</f>
        <v>19452918</v>
      </c>
    </row>
    <row r="45" spans="1:32" ht="15" customHeight="1" x14ac:dyDescent="0.15">
      <c r="A45" s="118" t="s">
        <v>14</v>
      </c>
      <c r="B45" s="112"/>
      <c r="C45" s="113">
        <v>12475</v>
      </c>
      <c r="D45" s="114"/>
      <c r="E45" s="121">
        <f>SUM(C45:D45)</f>
        <v>12475</v>
      </c>
      <c r="F45" s="114">
        <v>2586</v>
      </c>
      <c r="G45" s="114"/>
      <c r="H45" s="114"/>
      <c r="I45" s="114">
        <v>8308070</v>
      </c>
      <c r="J45" s="114">
        <v>737577</v>
      </c>
      <c r="K45" s="114"/>
      <c r="L45" s="114"/>
      <c r="M45" s="114"/>
      <c r="N45" s="114"/>
      <c r="O45" s="114"/>
      <c r="P45" s="114"/>
      <c r="Q45" s="122">
        <f>SUM(F45:P45)</f>
        <v>9048233</v>
      </c>
      <c r="R45" s="116">
        <f>SUM(B45,E45,Q45)</f>
        <v>9060708</v>
      </c>
      <c r="S45" s="121">
        <v>4186178</v>
      </c>
      <c r="T45" s="123">
        <f>SUM(R45:S45)</f>
        <v>13246886</v>
      </c>
      <c r="U45" s="113"/>
      <c r="V45" s="114"/>
      <c r="W45" s="123">
        <f>SUM(U45:V45)</f>
        <v>0</v>
      </c>
      <c r="X45" s="116"/>
      <c r="Y45" s="123">
        <f>SUM(X45:X45)</f>
        <v>0</v>
      </c>
      <c r="Z45" s="116"/>
      <c r="AA45" s="123">
        <f>SUM(Z45:Z45)</f>
        <v>0</v>
      </c>
      <c r="AB45" s="113"/>
      <c r="AC45" s="123">
        <f>SUM(AB45:AB45)</f>
        <v>0</v>
      </c>
      <c r="AD45" s="119">
        <f>SUM(T45,W45:X45,AA45,AC45)</f>
        <v>13246886</v>
      </c>
      <c r="AE45" s="121"/>
      <c r="AF45" s="119">
        <f>SUM(AD45:AE45)</f>
        <v>13246886</v>
      </c>
    </row>
    <row r="46" spans="1:32" ht="15" customHeight="1" x14ac:dyDescent="0.15">
      <c r="A46" s="111" t="s">
        <v>133</v>
      </c>
      <c r="B46" s="112">
        <f t="shared" ref="B46:AF46" si="25">SUBTOTAL(9,B43:B45)</f>
        <v>19452918</v>
      </c>
      <c r="C46" s="113">
        <f t="shared" si="25"/>
        <v>12475</v>
      </c>
      <c r="D46" s="114">
        <f t="shared" si="25"/>
        <v>0</v>
      </c>
      <c r="E46" s="114">
        <f t="shared" si="25"/>
        <v>12475</v>
      </c>
      <c r="F46" s="114">
        <f t="shared" si="25"/>
        <v>2586</v>
      </c>
      <c r="G46" s="114">
        <f t="shared" si="25"/>
        <v>0</v>
      </c>
      <c r="H46" s="114">
        <f t="shared" si="25"/>
        <v>0</v>
      </c>
      <c r="I46" s="114">
        <f t="shared" si="25"/>
        <v>8308070</v>
      </c>
      <c r="J46" s="114">
        <f t="shared" si="25"/>
        <v>737577</v>
      </c>
      <c r="K46" s="114">
        <f t="shared" si="25"/>
        <v>0</v>
      </c>
      <c r="L46" s="114">
        <f t="shared" si="25"/>
        <v>0</v>
      </c>
      <c r="M46" s="114">
        <f t="shared" si="25"/>
        <v>0</v>
      </c>
      <c r="N46" s="114">
        <f t="shared" si="25"/>
        <v>0</v>
      </c>
      <c r="O46" s="114">
        <f t="shared" si="25"/>
        <v>0</v>
      </c>
      <c r="P46" s="114">
        <f t="shared" si="25"/>
        <v>0</v>
      </c>
      <c r="Q46" s="115">
        <f t="shared" si="25"/>
        <v>9048233</v>
      </c>
      <c r="R46" s="116">
        <f t="shared" si="25"/>
        <v>28513626</v>
      </c>
      <c r="S46" s="114">
        <f t="shared" si="25"/>
        <v>4186178</v>
      </c>
      <c r="T46" s="117">
        <f t="shared" si="25"/>
        <v>32699804</v>
      </c>
      <c r="U46" s="113">
        <f t="shared" si="25"/>
        <v>0</v>
      </c>
      <c r="V46" s="114">
        <f>SUBTOTAL(9,V43:V45)</f>
        <v>0</v>
      </c>
      <c r="W46" s="117">
        <f t="shared" si="25"/>
        <v>0</v>
      </c>
      <c r="X46" s="116">
        <f t="shared" si="25"/>
        <v>0</v>
      </c>
      <c r="Y46" s="117">
        <f t="shared" si="25"/>
        <v>0</v>
      </c>
      <c r="Z46" s="116">
        <f>SUBTOTAL(9,Z43:Z45)</f>
        <v>0</v>
      </c>
      <c r="AA46" s="117">
        <f>SUBTOTAL(9,AA43:AA45)</f>
        <v>0</v>
      </c>
      <c r="AB46" s="113">
        <f t="shared" si="25"/>
        <v>0</v>
      </c>
      <c r="AC46" s="117">
        <f t="shared" si="25"/>
        <v>0</v>
      </c>
      <c r="AD46" s="112">
        <f t="shared" si="25"/>
        <v>32699804</v>
      </c>
      <c r="AE46" s="112">
        <f t="shared" si="25"/>
        <v>0</v>
      </c>
      <c r="AF46" s="112">
        <f t="shared" si="25"/>
        <v>32699804</v>
      </c>
    </row>
    <row r="47" spans="1:32" ht="15" customHeight="1" x14ac:dyDescent="0.15">
      <c r="A47" s="111" t="s">
        <v>18</v>
      </c>
      <c r="B47" s="112"/>
      <c r="C47" s="113"/>
      <c r="D47" s="114"/>
      <c r="E47" s="114"/>
      <c r="F47" s="114"/>
      <c r="G47" s="114"/>
      <c r="H47" s="114"/>
      <c r="I47" s="114"/>
      <c r="J47" s="114"/>
      <c r="K47" s="114"/>
      <c r="L47" s="114"/>
      <c r="M47" s="114"/>
      <c r="N47" s="114"/>
      <c r="O47" s="114"/>
      <c r="P47" s="114"/>
      <c r="Q47" s="115"/>
      <c r="R47" s="116"/>
      <c r="S47" s="114"/>
      <c r="T47" s="117"/>
      <c r="U47" s="113"/>
      <c r="V47" s="114"/>
      <c r="W47" s="117"/>
      <c r="X47" s="116"/>
      <c r="Y47" s="117"/>
      <c r="Z47" s="116"/>
      <c r="AA47" s="117"/>
      <c r="AB47" s="113"/>
      <c r="AC47" s="117"/>
      <c r="AD47" s="112"/>
      <c r="AE47" s="112"/>
      <c r="AF47" s="112"/>
    </row>
    <row r="48" spans="1:32" ht="15" customHeight="1" x14ac:dyDescent="0.15">
      <c r="A48" s="118" t="s">
        <v>20</v>
      </c>
      <c r="B48" s="112"/>
      <c r="C48" s="113"/>
      <c r="D48" s="114"/>
      <c r="E48" s="121">
        <f>SUM(C48:D48)</f>
        <v>0</v>
      </c>
      <c r="F48" s="114"/>
      <c r="G48" s="114"/>
      <c r="H48" s="114"/>
      <c r="I48" s="114"/>
      <c r="J48" s="114"/>
      <c r="K48" s="114"/>
      <c r="L48" s="114"/>
      <c r="M48" s="114"/>
      <c r="N48" s="114"/>
      <c r="O48" s="114"/>
      <c r="P48" s="114"/>
      <c r="Q48" s="122">
        <f>SUM(F48:P48)</f>
        <v>0</v>
      </c>
      <c r="R48" s="116">
        <f>SUM(B48,E48,Q48)</f>
        <v>0</v>
      </c>
      <c r="S48" s="121"/>
      <c r="T48" s="123">
        <f>SUM(R48:S48)</f>
        <v>0</v>
      </c>
      <c r="U48" s="113">
        <v>466556</v>
      </c>
      <c r="V48" s="114"/>
      <c r="W48" s="123">
        <f>SUM(U48:V48)</f>
        <v>466556</v>
      </c>
      <c r="X48" s="116"/>
      <c r="Y48" s="123">
        <f>SUM(X48:X48)</f>
        <v>0</v>
      </c>
      <c r="Z48" s="116"/>
      <c r="AA48" s="123">
        <f>SUM(Z48:Z48)</f>
        <v>0</v>
      </c>
      <c r="AB48" s="113"/>
      <c r="AC48" s="123">
        <f>SUM(AB48:AB48)</f>
        <v>0</v>
      </c>
      <c r="AD48" s="119">
        <f>SUM(T48,W48:X48,AA48,AC48)</f>
        <v>466556</v>
      </c>
      <c r="AE48" s="121"/>
      <c r="AF48" s="119">
        <f>SUM(AD48:AE48)</f>
        <v>466556</v>
      </c>
    </row>
    <row r="49" spans="1:32" ht="15" customHeight="1" x14ac:dyDescent="0.15">
      <c r="A49" s="118" t="s">
        <v>22</v>
      </c>
      <c r="B49" s="112"/>
      <c r="C49" s="113"/>
      <c r="D49" s="114"/>
      <c r="E49" s="121">
        <f>SUM(C49:D49)</f>
        <v>0</v>
      </c>
      <c r="F49" s="114"/>
      <c r="G49" s="114"/>
      <c r="H49" s="114"/>
      <c r="I49" s="114"/>
      <c r="J49" s="114"/>
      <c r="K49" s="114"/>
      <c r="L49" s="114"/>
      <c r="M49" s="114"/>
      <c r="N49" s="114"/>
      <c r="O49" s="114"/>
      <c r="P49" s="114"/>
      <c r="Q49" s="122">
        <f>SUM(F49:P49)</f>
        <v>0</v>
      </c>
      <c r="R49" s="116">
        <f>SUM(B49,E49,Q49)</f>
        <v>0</v>
      </c>
      <c r="S49" s="121"/>
      <c r="T49" s="123">
        <f>SUM(R49:S49)</f>
        <v>0</v>
      </c>
      <c r="U49" s="113"/>
      <c r="V49" s="114"/>
      <c r="W49" s="123">
        <f>SUM(U49:V49)</f>
        <v>0</v>
      </c>
      <c r="X49" s="116"/>
      <c r="Y49" s="123">
        <f>SUM(X49:X49)</f>
        <v>0</v>
      </c>
      <c r="Z49" s="116">
        <v>1083372</v>
      </c>
      <c r="AA49" s="123">
        <f>SUM(Z49:Z49)</f>
        <v>1083372</v>
      </c>
      <c r="AB49" s="113"/>
      <c r="AC49" s="123">
        <f>SUM(AB49:AB49)</f>
        <v>0</v>
      </c>
      <c r="AD49" s="119">
        <f>SUM(T49,W49:X49,AA49,AC49)</f>
        <v>1083372</v>
      </c>
      <c r="AE49" s="121"/>
      <c r="AF49" s="119">
        <f>SUM(AD49:AE49)</f>
        <v>1083372</v>
      </c>
    </row>
    <row r="50" spans="1:32" ht="15" customHeight="1" x14ac:dyDescent="0.15">
      <c r="A50" s="118" t="s">
        <v>24</v>
      </c>
      <c r="B50" s="112"/>
      <c r="C50" s="113"/>
      <c r="D50" s="114"/>
      <c r="E50" s="121">
        <f>SUM(C50:D50)</f>
        <v>0</v>
      </c>
      <c r="F50" s="114"/>
      <c r="G50" s="114"/>
      <c r="H50" s="114"/>
      <c r="I50" s="114"/>
      <c r="J50" s="114"/>
      <c r="K50" s="114"/>
      <c r="L50" s="114"/>
      <c r="M50" s="114"/>
      <c r="N50" s="114"/>
      <c r="O50" s="114"/>
      <c r="P50" s="114"/>
      <c r="Q50" s="122">
        <f>SUM(F50:P50)</f>
        <v>0</v>
      </c>
      <c r="R50" s="116">
        <f>SUM(B50,E50,Q50)</f>
        <v>0</v>
      </c>
      <c r="S50" s="121"/>
      <c r="T50" s="123">
        <f>SUM(R50:S50)</f>
        <v>0</v>
      </c>
      <c r="U50" s="113"/>
      <c r="V50" s="114"/>
      <c r="W50" s="123">
        <f>SUM(U50:V50)</f>
        <v>0</v>
      </c>
      <c r="X50" s="116"/>
      <c r="Y50" s="123">
        <f>SUM(X50:X50)</f>
        <v>0</v>
      </c>
      <c r="Z50" s="116"/>
      <c r="AA50" s="123">
        <f>SUM(Z50:Z50)</f>
        <v>0</v>
      </c>
      <c r="AB50" s="113"/>
      <c r="AC50" s="123">
        <f>SUM(AB50:AB50)</f>
        <v>0</v>
      </c>
      <c r="AD50" s="119">
        <f>SUM(T50,W50:X50,AA50,AC50)</f>
        <v>0</v>
      </c>
      <c r="AE50" s="121"/>
      <c r="AF50" s="119">
        <f>SUM(AD50:AE50)</f>
        <v>0</v>
      </c>
    </row>
    <row r="51" spans="1:32" ht="15" customHeight="1" x14ac:dyDescent="0.15">
      <c r="A51" s="111" t="s">
        <v>143</v>
      </c>
      <c r="B51" s="112">
        <f t="shared" ref="B51:AF51" si="26">SUBTOTAL(9,B48:B50)</f>
        <v>0</v>
      </c>
      <c r="C51" s="113">
        <f t="shared" si="26"/>
        <v>0</v>
      </c>
      <c r="D51" s="114">
        <f t="shared" si="26"/>
        <v>0</v>
      </c>
      <c r="E51" s="114">
        <f t="shared" si="26"/>
        <v>0</v>
      </c>
      <c r="F51" s="114">
        <f t="shared" si="26"/>
        <v>0</v>
      </c>
      <c r="G51" s="114">
        <f t="shared" si="26"/>
        <v>0</v>
      </c>
      <c r="H51" s="114">
        <f t="shared" si="26"/>
        <v>0</v>
      </c>
      <c r="I51" s="114">
        <f t="shared" si="26"/>
        <v>0</v>
      </c>
      <c r="J51" s="114">
        <f t="shared" si="26"/>
        <v>0</v>
      </c>
      <c r="K51" s="114">
        <f t="shared" si="26"/>
        <v>0</v>
      </c>
      <c r="L51" s="114">
        <f t="shared" si="26"/>
        <v>0</v>
      </c>
      <c r="M51" s="114">
        <f t="shared" si="26"/>
        <v>0</v>
      </c>
      <c r="N51" s="114">
        <f t="shared" si="26"/>
        <v>0</v>
      </c>
      <c r="O51" s="114">
        <f t="shared" si="26"/>
        <v>0</v>
      </c>
      <c r="P51" s="114">
        <f t="shared" si="26"/>
        <v>0</v>
      </c>
      <c r="Q51" s="115">
        <f t="shared" si="26"/>
        <v>0</v>
      </c>
      <c r="R51" s="116">
        <f t="shared" si="26"/>
        <v>0</v>
      </c>
      <c r="S51" s="114">
        <f t="shared" si="26"/>
        <v>0</v>
      </c>
      <c r="T51" s="117">
        <f t="shared" si="26"/>
        <v>0</v>
      </c>
      <c r="U51" s="113">
        <f t="shared" si="26"/>
        <v>466556</v>
      </c>
      <c r="V51" s="114">
        <f>SUBTOTAL(9,V48:V50)</f>
        <v>0</v>
      </c>
      <c r="W51" s="117">
        <f t="shared" si="26"/>
        <v>466556</v>
      </c>
      <c r="X51" s="116">
        <f t="shared" si="26"/>
        <v>0</v>
      </c>
      <c r="Y51" s="117">
        <f t="shared" si="26"/>
        <v>0</v>
      </c>
      <c r="Z51" s="116">
        <f>SUBTOTAL(9,Z48:Z50)</f>
        <v>1083372</v>
      </c>
      <c r="AA51" s="117">
        <f>SUBTOTAL(9,AA48:AA50)</f>
        <v>1083372</v>
      </c>
      <c r="AB51" s="113">
        <f t="shared" si="26"/>
        <v>0</v>
      </c>
      <c r="AC51" s="117">
        <f t="shared" si="26"/>
        <v>0</v>
      </c>
      <c r="AD51" s="112">
        <f t="shared" si="26"/>
        <v>1549928</v>
      </c>
      <c r="AE51" s="112">
        <f t="shared" si="26"/>
        <v>0</v>
      </c>
      <c r="AF51" s="112">
        <f t="shared" si="26"/>
        <v>1549928</v>
      </c>
    </row>
    <row r="52" spans="1:32" ht="15" customHeight="1" x14ac:dyDescent="0.15">
      <c r="A52" s="111" t="s">
        <v>28</v>
      </c>
      <c r="B52" s="112">
        <v>721299</v>
      </c>
      <c r="C52" s="113"/>
      <c r="D52" s="114"/>
      <c r="E52" s="121">
        <f t="shared" ref="E52:E57" si="27">SUM(C52:D52)</f>
        <v>0</v>
      </c>
      <c r="F52" s="114"/>
      <c r="G52" s="114"/>
      <c r="H52" s="114"/>
      <c r="I52" s="114"/>
      <c r="J52" s="114"/>
      <c r="K52" s="114">
        <v>85680</v>
      </c>
      <c r="L52" s="114"/>
      <c r="M52" s="114"/>
      <c r="N52" s="114">
        <v>46200</v>
      </c>
      <c r="O52" s="114"/>
      <c r="P52" s="114">
        <v>42504</v>
      </c>
      <c r="Q52" s="122">
        <f t="shared" ref="Q52:Q57" si="28">SUM(F52:P52)</f>
        <v>174384</v>
      </c>
      <c r="R52" s="116">
        <f t="shared" ref="R52:R57" si="29">SUM(B52,E52,Q52)</f>
        <v>895683</v>
      </c>
      <c r="S52" s="121"/>
      <c r="T52" s="123">
        <f t="shared" ref="T52:T57" si="30">SUM(R52:S52)</f>
        <v>895683</v>
      </c>
      <c r="U52" s="113"/>
      <c r="V52" s="114"/>
      <c r="W52" s="123">
        <f t="shared" ref="W52:W57" si="31">SUM(U52:V52)</f>
        <v>0</v>
      </c>
      <c r="X52" s="116"/>
      <c r="Y52" s="123">
        <f t="shared" ref="Y52:Y57" si="32">SUM(X52:X52)</f>
        <v>0</v>
      </c>
      <c r="Z52" s="116"/>
      <c r="AA52" s="123">
        <f t="shared" ref="AA52:AA57" si="33">SUM(Z52:Z52)</f>
        <v>0</v>
      </c>
      <c r="AB52" s="113"/>
      <c r="AC52" s="123">
        <f t="shared" ref="AC52:AC57" si="34">SUM(AB52:AB52)</f>
        <v>0</v>
      </c>
      <c r="AD52" s="119">
        <f>SUM(T52,W52:X52,AA52,AC52)</f>
        <v>895683</v>
      </c>
      <c r="AE52" s="121"/>
      <c r="AF52" s="119">
        <f t="shared" ref="AF52:AF57" si="35">SUM(AD52:AE52)</f>
        <v>895683</v>
      </c>
    </row>
    <row r="53" spans="1:32" ht="15" customHeight="1" x14ac:dyDescent="0.15">
      <c r="A53" s="111" t="s">
        <v>30</v>
      </c>
      <c r="B53" s="112">
        <f>SUM(B54:B55)</f>
        <v>5506141</v>
      </c>
      <c r="C53" s="113">
        <f>SUM(C54:C55)</f>
        <v>488000</v>
      </c>
      <c r="D53" s="114">
        <f>SUM(D54:D55)</f>
        <v>894000</v>
      </c>
      <c r="E53" s="121">
        <f>SUM(C53:D53)</f>
        <v>1382000</v>
      </c>
      <c r="F53" s="114">
        <f>SUM(F54:F55)</f>
        <v>0</v>
      </c>
      <c r="G53" s="114">
        <f>SUM(G54:G55)</f>
        <v>0</v>
      </c>
      <c r="H53" s="114">
        <f t="shared" ref="H53:P53" si="36">SUM(H54:H55)</f>
        <v>0</v>
      </c>
      <c r="I53" s="114">
        <f t="shared" si="36"/>
        <v>58848</v>
      </c>
      <c r="J53" s="114">
        <f t="shared" si="36"/>
        <v>0</v>
      </c>
      <c r="K53" s="114">
        <f t="shared" si="36"/>
        <v>8412</v>
      </c>
      <c r="L53" s="114">
        <f t="shared" si="36"/>
        <v>0</v>
      </c>
      <c r="M53" s="114">
        <f t="shared" si="36"/>
        <v>0</v>
      </c>
      <c r="N53" s="114">
        <f t="shared" si="36"/>
        <v>109837</v>
      </c>
      <c r="O53" s="114">
        <f>SUM(O54:O55)</f>
        <v>0</v>
      </c>
      <c r="P53" s="114">
        <f t="shared" si="36"/>
        <v>30324</v>
      </c>
      <c r="Q53" s="122">
        <f t="shared" si="28"/>
        <v>207421</v>
      </c>
      <c r="R53" s="116">
        <f>SUM(B53,E53,Q53)</f>
        <v>7095562</v>
      </c>
      <c r="S53" s="114">
        <f>SUM(S54:S55)</f>
        <v>0</v>
      </c>
      <c r="T53" s="123">
        <f>SUM(R53:S53)</f>
        <v>7095562</v>
      </c>
      <c r="U53" s="113">
        <f>SUM(U54:U55)</f>
        <v>0</v>
      </c>
      <c r="V53" s="114">
        <f>SUM(V54:V55)</f>
        <v>0</v>
      </c>
      <c r="W53" s="123">
        <f t="shared" si="31"/>
        <v>0</v>
      </c>
      <c r="X53" s="116">
        <f>SUM(X54:X55)</f>
        <v>0</v>
      </c>
      <c r="Y53" s="123">
        <f t="shared" si="32"/>
        <v>0</v>
      </c>
      <c r="Z53" s="116">
        <f>SUM(Z54:Z55)</f>
        <v>0</v>
      </c>
      <c r="AA53" s="123">
        <f t="shared" si="33"/>
        <v>0</v>
      </c>
      <c r="AB53" s="113">
        <f>SUM(AB54:AB55)</f>
        <v>0</v>
      </c>
      <c r="AC53" s="123">
        <f t="shared" si="34"/>
        <v>0</v>
      </c>
      <c r="AD53" s="119">
        <f>SUM(T53,W53:X53,AC53)</f>
        <v>7095562</v>
      </c>
      <c r="AE53" s="117">
        <f>SUM(AE54:AE55)</f>
        <v>0</v>
      </c>
      <c r="AF53" s="119">
        <f t="shared" si="35"/>
        <v>7095562</v>
      </c>
    </row>
    <row r="54" spans="1:32" ht="15" customHeight="1" x14ac:dyDescent="0.15">
      <c r="A54" s="111" t="s">
        <v>144</v>
      </c>
      <c r="B54" s="112">
        <v>5506141</v>
      </c>
      <c r="C54" s="113">
        <v>355000</v>
      </c>
      <c r="D54" s="114">
        <v>164000</v>
      </c>
      <c r="E54" s="121">
        <f t="shared" si="27"/>
        <v>519000</v>
      </c>
      <c r="F54" s="114"/>
      <c r="G54" s="114"/>
      <c r="H54" s="114"/>
      <c r="I54" s="114">
        <v>58848</v>
      </c>
      <c r="J54" s="114"/>
      <c r="K54" s="114">
        <v>8412</v>
      </c>
      <c r="L54" s="114"/>
      <c r="M54" s="114"/>
      <c r="N54" s="114">
        <v>109837</v>
      </c>
      <c r="O54" s="114"/>
      <c r="P54" s="114">
        <v>30324</v>
      </c>
      <c r="Q54" s="122">
        <f t="shared" si="28"/>
        <v>207421</v>
      </c>
      <c r="R54" s="116">
        <f t="shared" si="29"/>
        <v>6232562</v>
      </c>
      <c r="S54" s="121"/>
      <c r="T54" s="123">
        <f t="shared" si="30"/>
        <v>6232562</v>
      </c>
      <c r="U54" s="113"/>
      <c r="V54" s="114"/>
      <c r="W54" s="123">
        <f t="shared" si="31"/>
        <v>0</v>
      </c>
      <c r="X54" s="116"/>
      <c r="Y54" s="123">
        <f t="shared" si="32"/>
        <v>0</v>
      </c>
      <c r="Z54" s="116"/>
      <c r="AA54" s="123">
        <f t="shared" si="33"/>
        <v>0</v>
      </c>
      <c r="AB54" s="113"/>
      <c r="AC54" s="123">
        <f t="shared" si="34"/>
        <v>0</v>
      </c>
      <c r="AD54" s="119">
        <f>SUM(T54,W54:X54,AA54,AC54)</f>
        <v>6232562</v>
      </c>
      <c r="AE54" s="121"/>
      <c r="AF54" s="119">
        <f t="shared" si="35"/>
        <v>6232562</v>
      </c>
    </row>
    <row r="55" spans="1:32" ht="15" customHeight="1" x14ac:dyDescent="0.15">
      <c r="A55" s="111" t="s">
        <v>145</v>
      </c>
      <c r="B55" s="112"/>
      <c r="C55" s="113">
        <v>133000</v>
      </c>
      <c r="D55" s="114">
        <v>730000</v>
      </c>
      <c r="E55" s="121">
        <f t="shared" si="27"/>
        <v>863000</v>
      </c>
      <c r="F55" s="114"/>
      <c r="G55" s="114"/>
      <c r="H55" s="114"/>
      <c r="I55" s="114"/>
      <c r="J55" s="114"/>
      <c r="K55" s="114"/>
      <c r="L55" s="114"/>
      <c r="M55" s="114"/>
      <c r="N55" s="114"/>
      <c r="O55" s="114"/>
      <c r="P55" s="114"/>
      <c r="Q55" s="122">
        <f t="shared" si="28"/>
        <v>0</v>
      </c>
      <c r="R55" s="116">
        <f t="shared" si="29"/>
        <v>863000</v>
      </c>
      <c r="S55" s="121"/>
      <c r="T55" s="123">
        <f t="shared" si="30"/>
        <v>863000</v>
      </c>
      <c r="U55" s="113"/>
      <c r="V55" s="114"/>
      <c r="W55" s="123">
        <f t="shared" si="31"/>
        <v>0</v>
      </c>
      <c r="X55" s="116"/>
      <c r="Y55" s="123">
        <f t="shared" si="32"/>
        <v>0</v>
      </c>
      <c r="Z55" s="116"/>
      <c r="AA55" s="123">
        <f t="shared" si="33"/>
        <v>0</v>
      </c>
      <c r="AB55" s="113"/>
      <c r="AC55" s="123">
        <f t="shared" si="34"/>
        <v>0</v>
      </c>
      <c r="AD55" s="119">
        <f>SUM(T55,W55:X55,AA55,AC55)</f>
        <v>863000</v>
      </c>
      <c r="AE55" s="121"/>
      <c r="AF55" s="119">
        <f t="shared" si="35"/>
        <v>863000</v>
      </c>
    </row>
    <row r="56" spans="1:32" ht="15" customHeight="1" x14ac:dyDescent="0.15">
      <c r="A56" s="111" t="s">
        <v>36</v>
      </c>
      <c r="B56" s="112"/>
      <c r="C56" s="113"/>
      <c r="D56" s="114"/>
      <c r="E56" s="121">
        <f t="shared" si="27"/>
        <v>0</v>
      </c>
      <c r="F56" s="114"/>
      <c r="G56" s="114"/>
      <c r="H56" s="114"/>
      <c r="I56" s="114"/>
      <c r="J56" s="114"/>
      <c r="K56" s="114"/>
      <c r="L56" s="114"/>
      <c r="M56" s="114"/>
      <c r="N56" s="114"/>
      <c r="O56" s="114"/>
      <c r="P56" s="114"/>
      <c r="Q56" s="122">
        <f t="shared" si="28"/>
        <v>0</v>
      </c>
      <c r="R56" s="116">
        <f t="shared" si="29"/>
        <v>0</v>
      </c>
      <c r="S56" s="121"/>
      <c r="T56" s="123">
        <f t="shared" si="30"/>
        <v>0</v>
      </c>
      <c r="U56" s="113"/>
      <c r="V56" s="114"/>
      <c r="W56" s="123">
        <f t="shared" si="31"/>
        <v>0</v>
      </c>
      <c r="X56" s="116"/>
      <c r="Y56" s="123">
        <f t="shared" si="32"/>
        <v>0</v>
      </c>
      <c r="Z56" s="116"/>
      <c r="AA56" s="123">
        <f t="shared" si="33"/>
        <v>0</v>
      </c>
      <c r="AB56" s="113"/>
      <c r="AC56" s="123">
        <f t="shared" si="34"/>
        <v>0</v>
      </c>
      <c r="AD56" s="119">
        <f>SUM(T56,W56:X56,AA56,AC56)</f>
        <v>0</v>
      </c>
      <c r="AE56" s="121"/>
      <c r="AF56" s="119">
        <f t="shared" si="35"/>
        <v>0</v>
      </c>
    </row>
    <row r="57" spans="1:32" ht="15" customHeight="1" x14ac:dyDescent="0.15">
      <c r="A57" s="111" t="s">
        <v>146</v>
      </c>
      <c r="B57" s="112"/>
      <c r="C57" s="113"/>
      <c r="D57" s="114"/>
      <c r="E57" s="121">
        <f t="shared" si="27"/>
        <v>0</v>
      </c>
      <c r="F57" s="114"/>
      <c r="G57" s="114"/>
      <c r="H57" s="114"/>
      <c r="I57" s="114"/>
      <c r="J57" s="114"/>
      <c r="K57" s="114"/>
      <c r="L57" s="114"/>
      <c r="M57" s="114"/>
      <c r="N57" s="114"/>
      <c r="O57" s="114"/>
      <c r="P57" s="114"/>
      <c r="Q57" s="122">
        <f t="shared" si="28"/>
        <v>0</v>
      </c>
      <c r="R57" s="116">
        <f t="shared" si="29"/>
        <v>0</v>
      </c>
      <c r="S57" s="121"/>
      <c r="T57" s="123">
        <f t="shared" si="30"/>
        <v>0</v>
      </c>
      <c r="U57" s="113"/>
      <c r="V57" s="114"/>
      <c r="W57" s="123">
        <f t="shared" si="31"/>
        <v>0</v>
      </c>
      <c r="X57" s="116"/>
      <c r="Y57" s="123">
        <f t="shared" si="32"/>
        <v>0</v>
      </c>
      <c r="Z57" s="116"/>
      <c r="AA57" s="123">
        <f t="shared" si="33"/>
        <v>0</v>
      </c>
      <c r="AB57" s="113"/>
      <c r="AC57" s="123">
        <f t="shared" si="34"/>
        <v>0</v>
      </c>
      <c r="AD57" s="119">
        <f>SUM(T57,W57:X57,AA57,AC57)</f>
        <v>0</v>
      </c>
      <c r="AE57" s="121"/>
      <c r="AF57" s="119">
        <f t="shared" si="35"/>
        <v>0</v>
      </c>
    </row>
    <row r="58" spans="1:32" ht="15" customHeight="1" x14ac:dyDescent="0.15">
      <c r="A58" s="125" t="s">
        <v>147</v>
      </c>
      <c r="B58" s="112">
        <f t="shared" ref="B58:AF58" si="37">SUM(B46,B51:B53,B56)</f>
        <v>25680358</v>
      </c>
      <c r="C58" s="113">
        <f t="shared" si="37"/>
        <v>500475</v>
      </c>
      <c r="D58" s="114">
        <f t="shared" si="37"/>
        <v>894000</v>
      </c>
      <c r="E58" s="114">
        <f t="shared" si="37"/>
        <v>1394475</v>
      </c>
      <c r="F58" s="114">
        <f t="shared" si="37"/>
        <v>2586</v>
      </c>
      <c r="G58" s="114">
        <f t="shared" si="37"/>
        <v>0</v>
      </c>
      <c r="H58" s="114">
        <f t="shared" si="37"/>
        <v>0</v>
      </c>
      <c r="I58" s="114">
        <f t="shared" si="37"/>
        <v>8366918</v>
      </c>
      <c r="J58" s="114">
        <f t="shared" si="37"/>
        <v>737577</v>
      </c>
      <c r="K58" s="114">
        <f t="shared" si="37"/>
        <v>94092</v>
      </c>
      <c r="L58" s="114">
        <f t="shared" si="37"/>
        <v>0</v>
      </c>
      <c r="M58" s="114">
        <f t="shared" si="37"/>
        <v>0</v>
      </c>
      <c r="N58" s="114">
        <f t="shared" si="37"/>
        <v>156037</v>
      </c>
      <c r="O58" s="114">
        <f>SUM(O46,O51:O53,O56)</f>
        <v>0</v>
      </c>
      <c r="P58" s="114">
        <f t="shared" si="37"/>
        <v>72828</v>
      </c>
      <c r="Q58" s="115">
        <f t="shared" si="37"/>
        <v>9430038</v>
      </c>
      <c r="R58" s="116">
        <f t="shared" si="37"/>
        <v>36504871</v>
      </c>
      <c r="S58" s="114">
        <f t="shared" si="37"/>
        <v>4186178</v>
      </c>
      <c r="T58" s="117">
        <f t="shared" si="37"/>
        <v>40691049</v>
      </c>
      <c r="U58" s="113">
        <f t="shared" si="37"/>
        <v>466556</v>
      </c>
      <c r="V58" s="114">
        <f>SUM(V46,V51:V53,V56)</f>
        <v>0</v>
      </c>
      <c r="W58" s="117">
        <f t="shared" si="37"/>
        <v>466556</v>
      </c>
      <c r="X58" s="116">
        <f t="shared" si="37"/>
        <v>0</v>
      </c>
      <c r="Y58" s="117">
        <f t="shared" si="37"/>
        <v>0</v>
      </c>
      <c r="Z58" s="116">
        <f>SUM(Z46,Z51:Z53,Z56)</f>
        <v>1083372</v>
      </c>
      <c r="AA58" s="117">
        <f>SUM(AA46,AA51:AA53,AA56)</f>
        <v>1083372</v>
      </c>
      <c r="AB58" s="113">
        <f t="shared" si="37"/>
        <v>0</v>
      </c>
      <c r="AC58" s="117">
        <f t="shared" si="37"/>
        <v>0</v>
      </c>
      <c r="AD58" s="112">
        <f t="shared" si="37"/>
        <v>42240977</v>
      </c>
      <c r="AE58" s="112">
        <f t="shared" si="37"/>
        <v>0</v>
      </c>
      <c r="AF58" s="112">
        <f t="shared" si="37"/>
        <v>42240977</v>
      </c>
    </row>
    <row r="59" spans="1:32" ht="21.75" customHeight="1" x14ac:dyDescent="0.15">
      <c r="A59" s="126" t="s">
        <v>148</v>
      </c>
      <c r="B59" s="119"/>
      <c r="C59" s="120"/>
      <c r="D59" s="121"/>
      <c r="E59" s="121"/>
      <c r="F59" s="121"/>
      <c r="G59" s="121"/>
      <c r="H59" s="121"/>
      <c r="I59" s="121"/>
      <c r="J59" s="121"/>
      <c r="K59" s="121"/>
      <c r="L59" s="121"/>
      <c r="M59" s="121"/>
      <c r="N59" s="121"/>
      <c r="O59" s="121"/>
      <c r="P59" s="121"/>
      <c r="Q59" s="122"/>
      <c r="R59" s="124"/>
      <c r="S59" s="121"/>
      <c r="T59" s="123"/>
      <c r="U59" s="120"/>
      <c r="V59" s="121"/>
      <c r="W59" s="123"/>
      <c r="X59" s="124"/>
      <c r="Y59" s="123"/>
      <c r="Z59" s="124"/>
      <c r="AA59" s="123"/>
      <c r="AB59" s="120"/>
      <c r="AC59" s="123"/>
      <c r="AD59" s="119"/>
      <c r="AE59" s="119"/>
      <c r="AF59" s="119"/>
    </row>
    <row r="60" spans="1:32" ht="15" customHeight="1" x14ac:dyDescent="0.15">
      <c r="A60" s="111" t="s">
        <v>42</v>
      </c>
      <c r="B60" s="112"/>
      <c r="C60" s="113"/>
      <c r="D60" s="114"/>
      <c r="E60" s="114"/>
      <c r="F60" s="114"/>
      <c r="G60" s="114"/>
      <c r="H60" s="114"/>
      <c r="I60" s="114"/>
      <c r="J60" s="114"/>
      <c r="K60" s="114"/>
      <c r="L60" s="114"/>
      <c r="M60" s="114"/>
      <c r="N60" s="114"/>
      <c r="O60" s="114"/>
      <c r="P60" s="114"/>
      <c r="Q60" s="115"/>
      <c r="R60" s="116"/>
      <c r="S60" s="114"/>
      <c r="T60" s="117"/>
      <c r="U60" s="113"/>
      <c r="V60" s="114"/>
      <c r="W60" s="117"/>
      <c r="X60" s="116"/>
      <c r="Y60" s="117"/>
      <c r="Z60" s="116"/>
      <c r="AA60" s="117"/>
      <c r="AB60" s="113"/>
      <c r="AC60" s="117"/>
      <c r="AD60" s="112"/>
      <c r="AE60" s="112"/>
      <c r="AF60" s="112"/>
    </row>
    <row r="61" spans="1:32" ht="15" customHeight="1" x14ac:dyDescent="0.15">
      <c r="A61" s="118" t="s">
        <v>44</v>
      </c>
      <c r="B61" s="112">
        <v>2145420</v>
      </c>
      <c r="C61" s="113">
        <v>75229</v>
      </c>
      <c r="D61" s="114">
        <v>224388</v>
      </c>
      <c r="E61" s="121">
        <f>SUM(C61:D61)</f>
        <v>299617</v>
      </c>
      <c r="F61" s="114">
        <v>6298</v>
      </c>
      <c r="G61" s="114"/>
      <c r="H61" s="114"/>
      <c r="I61" s="114">
        <v>666982</v>
      </c>
      <c r="J61" s="114">
        <v>63438</v>
      </c>
      <c r="K61" s="114"/>
      <c r="L61" s="114"/>
      <c r="M61" s="114"/>
      <c r="N61" s="114"/>
      <c r="O61" s="114"/>
      <c r="P61" s="114"/>
      <c r="Q61" s="122">
        <f>SUM(F61:P61)</f>
        <v>736718</v>
      </c>
      <c r="R61" s="116">
        <f>SUM(B61,E61,Q61)</f>
        <v>3181755</v>
      </c>
      <c r="S61" s="121"/>
      <c r="T61" s="123">
        <f>SUM(R61:S61)</f>
        <v>3181755</v>
      </c>
      <c r="U61" s="113"/>
      <c r="V61" s="114"/>
      <c r="W61" s="123">
        <f>SUM(U61:V61)</f>
        <v>0</v>
      </c>
      <c r="X61" s="116"/>
      <c r="Y61" s="123">
        <f>SUM(X61:X61)</f>
        <v>0</v>
      </c>
      <c r="Z61" s="116"/>
      <c r="AA61" s="123">
        <f>SUM(Z61:Z61)</f>
        <v>0</v>
      </c>
      <c r="AB61" s="113"/>
      <c r="AC61" s="123">
        <f>SUM(AB61:AB61)</f>
        <v>0</v>
      </c>
      <c r="AD61" s="119">
        <f>SUM(T61,W61:X61,AA61,AC61)</f>
        <v>3181755</v>
      </c>
      <c r="AE61" s="121"/>
      <c r="AF61" s="119">
        <f>SUM(AD61:AE61)</f>
        <v>3181755</v>
      </c>
    </row>
    <row r="62" spans="1:32" ht="15" customHeight="1" x14ac:dyDescent="0.15">
      <c r="A62" s="118" t="s">
        <v>46</v>
      </c>
      <c r="B62" s="112"/>
      <c r="C62" s="113"/>
      <c r="D62" s="114"/>
      <c r="E62" s="121">
        <f>SUM(C62:D62)</f>
        <v>0</v>
      </c>
      <c r="F62" s="114"/>
      <c r="G62" s="114"/>
      <c r="H62" s="114"/>
      <c r="I62" s="114"/>
      <c r="J62" s="114"/>
      <c r="K62" s="114"/>
      <c r="L62" s="114"/>
      <c r="M62" s="114"/>
      <c r="N62" s="114"/>
      <c r="O62" s="114"/>
      <c r="P62" s="114"/>
      <c r="Q62" s="122">
        <f>SUM(F62:P62)</f>
        <v>0</v>
      </c>
      <c r="R62" s="116">
        <f>SUM(B62,E62,Q62)</f>
        <v>0</v>
      </c>
      <c r="S62" s="121"/>
      <c r="T62" s="123">
        <f>SUM(R62:S62)</f>
        <v>0</v>
      </c>
      <c r="U62" s="113">
        <v>176651</v>
      </c>
      <c r="V62" s="114"/>
      <c r="W62" s="123">
        <f>SUM(U62:V62)</f>
        <v>176651</v>
      </c>
      <c r="X62" s="116"/>
      <c r="Y62" s="123">
        <f>SUM(X62:X62)</f>
        <v>0</v>
      </c>
      <c r="Z62" s="116"/>
      <c r="AA62" s="123">
        <f>SUM(Z62:Z62)</f>
        <v>0</v>
      </c>
      <c r="AB62" s="113"/>
      <c r="AC62" s="123">
        <f>SUM(AB62:AB62)</f>
        <v>0</v>
      </c>
      <c r="AD62" s="119">
        <f>SUM(T62,W62:X62,AA62,AC62)</f>
        <v>176651</v>
      </c>
      <c r="AE62" s="121"/>
      <c r="AF62" s="119">
        <f>SUM(AD62:AE62)</f>
        <v>176651</v>
      </c>
    </row>
    <row r="63" spans="1:32" ht="15" customHeight="1" x14ac:dyDescent="0.15">
      <c r="A63" s="111" t="s">
        <v>149</v>
      </c>
      <c r="B63" s="112">
        <f t="shared" ref="B63:AF63" si="38">SUBTOTAL(9,B60:B62)</f>
        <v>2145420</v>
      </c>
      <c r="C63" s="113">
        <f t="shared" si="38"/>
        <v>75229</v>
      </c>
      <c r="D63" s="114">
        <f t="shared" si="38"/>
        <v>224388</v>
      </c>
      <c r="E63" s="114">
        <f t="shared" si="38"/>
        <v>299617</v>
      </c>
      <c r="F63" s="114">
        <f t="shared" si="38"/>
        <v>6298</v>
      </c>
      <c r="G63" s="114">
        <f t="shared" si="38"/>
        <v>0</v>
      </c>
      <c r="H63" s="114">
        <f t="shared" si="38"/>
        <v>0</v>
      </c>
      <c r="I63" s="114">
        <f t="shared" si="38"/>
        <v>666982</v>
      </c>
      <c r="J63" s="114">
        <f t="shared" si="38"/>
        <v>63438</v>
      </c>
      <c r="K63" s="114">
        <f t="shared" si="38"/>
        <v>0</v>
      </c>
      <c r="L63" s="114">
        <f t="shared" si="38"/>
        <v>0</v>
      </c>
      <c r="M63" s="114">
        <f t="shared" si="38"/>
        <v>0</v>
      </c>
      <c r="N63" s="114">
        <f t="shared" si="38"/>
        <v>0</v>
      </c>
      <c r="O63" s="114">
        <f t="shared" si="38"/>
        <v>0</v>
      </c>
      <c r="P63" s="114">
        <f t="shared" si="38"/>
        <v>0</v>
      </c>
      <c r="Q63" s="115">
        <f t="shared" si="38"/>
        <v>736718</v>
      </c>
      <c r="R63" s="116">
        <f t="shared" si="38"/>
        <v>3181755</v>
      </c>
      <c r="S63" s="114">
        <f t="shared" si="38"/>
        <v>0</v>
      </c>
      <c r="T63" s="117">
        <f t="shared" si="38"/>
        <v>3181755</v>
      </c>
      <c r="U63" s="113">
        <f t="shared" si="38"/>
        <v>176651</v>
      </c>
      <c r="V63" s="114">
        <f>SUBTOTAL(9,V60:V62)</f>
        <v>0</v>
      </c>
      <c r="W63" s="117">
        <f t="shared" si="38"/>
        <v>176651</v>
      </c>
      <c r="X63" s="116">
        <f t="shared" si="38"/>
        <v>0</v>
      </c>
      <c r="Y63" s="117">
        <f t="shared" si="38"/>
        <v>0</v>
      </c>
      <c r="Z63" s="116">
        <f>SUBTOTAL(9,Z60:Z62)</f>
        <v>0</v>
      </c>
      <c r="AA63" s="117">
        <f>SUBTOTAL(9,AA60:AA62)</f>
        <v>0</v>
      </c>
      <c r="AB63" s="113">
        <f t="shared" si="38"/>
        <v>0</v>
      </c>
      <c r="AC63" s="117">
        <f t="shared" si="38"/>
        <v>0</v>
      </c>
      <c r="AD63" s="112">
        <f t="shared" si="38"/>
        <v>3358406</v>
      </c>
      <c r="AE63" s="112">
        <f t="shared" si="38"/>
        <v>0</v>
      </c>
      <c r="AF63" s="112">
        <f t="shared" si="38"/>
        <v>3358406</v>
      </c>
    </row>
    <row r="64" spans="1:32" ht="15" customHeight="1" x14ac:dyDescent="0.15">
      <c r="A64" s="111" t="s">
        <v>150</v>
      </c>
      <c r="B64" s="112"/>
      <c r="C64" s="113"/>
      <c r="D64" s="114"/>
      <c r="E64" s="121">
        <f t="shared" ref="E64:E69" si="39">SUM(C64:D64)</f>
        <v>0</v>
      </c>
      <c r="F64" s="114">
        <v>142083</v>
      </c>
      <c r="G64" s="114"/>
      <c r="H64" s="114"/>
      <c r="I64" s="114">
        <v>359404</v>
      </c>
      <c r="J64" s="114"/>
      <c r="K64" s="114"/>
      <c r="L64" s="114">
        <v>28074</v>
      </c>
      <c r="M64" s="114"/>
      <c r="N64" s="114"/>
      <c r="O64" s="114"/>
      <c r="P64" s="114"/>
      <c r="Q64" s="122">
        <f t="shared" ref="Q64:Q69" si="40">SUM(F64:P64)</f>
        <v>529561</v>
      </c>
      <c r="R64" s="116">
        <f t="shared" ref="R64:R69" si="41">SUM(B64,E64,Q64)</f>
        <v>529561</v>
      </c>
      <c r="S64" s="121"/>
      <c r="T64" s="123">
        <f t="shared" ref="T64:T69" si="42">SUM(R64:S64)</f>
        <v>529561</v>
      </c>
      <c r="U64" s="113"/>
      <c r="V64" s="114"/>
      <c r="W64" s="123">
        <f t="shared" ref="W64:W69" si="43">SUM(U64:V64)</f>
        <v>0</v>
      </c>
      <c r="X64" s="116"/>
      <c r="Y64" s="123">
        <f t="shared" ref="Y64:Y69" si="44">SUM(X64:X64)</f>
        <v>0</v>
      </c>
      <c r="Z64" s="116"/>
      <c r="AA64" s="123">
        <f>SUM(Z64:Z64)</f>
        <v>0</v>
      </c>
      <c r="AB64" s="113"/>
      <c r="AC64" s="123">
        <f t="shared" ref="AC64:AC69" si="45">SUM(AB64:AB64)</f>
        <v>0</v>
      </c>
      <c r="AD64" s="119">
        <f t="shared" ref="AD64:AD69" si="46">SUM(T64,W64:X64,AA64,AC64)</f>
        <v>529561</v>
      </c>
      <c r="AE64" s="121"/>
      <c r="AF64" s="119">
        <f t="shared" ref="AF64:AF69" si="47">SUM(AD64:AE64)</f>
        <v>529561</v>
      </c>
    </row>
    <row r="65" spans="1:32" x14ac:dyDescent="0.15">
      <c r="A65" s="146" t="s">
        <v>51</v>
      </c>
      <c r="B65" s="112">
        <v>172196</v>
      </c>
      <c r="C65" s="113">
        <v>113871</v>
      </c>
      <c r="D65" s="114">
        <v>222691</v>
      </c>
      <c r="E65" s="121">
        <f t="shared" si="39"/>
        <v>336562</v>
      </c>
      <c r="F65" s="114"/>
      <c r="G65" s="114"/>
      <c r="H65" s="114"/>
      <c r="I65" s="114"/>
      <c r="J65" s="114"/>
      <c r="K65" s="114">
        <v>21420</v>
      </c>
      <c r="L65" s="114"/>
      <c r="M65" s="114"/>
      <c r="N65" s="114">
        <v>21652</v>
      </c>
      <c r="O65" s="114"/>
      <c r="P65" s="114">
        <v>10626</v>
      </c>
      <c r="Q65" s="122">
        <f t="shared" si="40"/>
        <v>53698</v>
      </c>
      <c r="R65" s="116">
        <f t="shared" si="41"/>
        <v>562456</v>
      </c>
      <c r="S65" s="121"/>
      <c r="T65" s="123">
        <f t="shared" si="42"/>
        <v>562456</v>
      </c>
      <c r="U65" s="113">
        <v>2671</v>
      </c>
      <c r="V65" s="114"/>
      <c r="W65" s="123">
        <f t="shared" si="43"/>
        <v>2671</v>
      </c>
      <c r="X65" s="116"/>
      <c r="Y65" s="123">
        <f t="shared" si="44"/>
        <v>0</v>
      </c>
      <c r="Z65" s="116"/>
      <c r="AA65" s="123">
        <f>SUM(Z65:Z65)</f>
        <v>0</v>
      </c>
      <c r="AB65" s="113">
        <v>17441</v>
      </c>
      <c r="AC65" s="123">
        <f t="shared" si="45"/>
        <v>17441</v>
      </c>
      <c r="AD65" s="119">
        <f t="shared" si="46"/>
        <v>582568</v>
      </c>
      <c r="AE65" s="121"/>
      <c r="AF65" s="119">
        <f t="shared" si="47"/>
        <v>582568</v>
      </c>
    </row>
    <row r="66" spans="1:32" x14ac:dyDescent="0.15">
      <c r="A66" s="146" t="s">
        <v>52</v>
      </c>
      <c r="B66" s="112">
        <v>536990</v>
      </c>
      <c r="C66" s="113"/>
      <c r="D66" s="114"/>
      <c r="E66" s="121">
        <f t="shared" si="39"/>
        <v>0</v>
      </c>
      <c r="F66" s="114"/>
      <c r="G66" s="114"/>
      <c r="H66" s="114"/>
      <c r="I66" s="114"/>
      <c r="J66" s="114"/>
      <c r="K66" s="114"/>
      <c r="L66" s="114"/>
      <c r="M66" s="114"/>
      <c r="N66" s="114"/>
      <c r="O66" s="114"/>
      <c r="P66" s="114"/>
      <c r="Q66" s="122">
        <f t="shared" si="40"/>
        <v>0</v>
      </c>
      <c r="R66" s="116">
        <f t="shared" si="41"/>
        <v>536990</v>
      </c>
      <c r="S66" s="121"/>
      <c r="T66" s="123">
        <f t="shared" si="42"/>
        <v>536990</v>
      </c>
      <c r="U66" s="113"/>
      <c r="V66" s="114"/>
      <c r="W66" s="123">
        <f t="shared" si="43"/>
        <v>0</v>
      </c>
      <c r="X66" s="116"/>
      <c r="Y66" s="123">
        <f t="shared" si="44"/>
        <v>0</v>
      </c>
      <c r="Z66" s="116"/>
      <c r="AA66" s="123">
        <f>SUM(Z66:Z66)</f>
        <v>0</v>
      </c>
      <c r="AB66" s="113"/>
      <c r="AC66" s="123">
        <f t="shared" si="45"/>
        <v>0</v>
      </c>
      <c r="AD66" s="119">
        <f t="shared" si="46"/>
        <v>536990</v>
      </c>
      <c r="AE66" s="121"/>
      <c r="AF66" s="119">
        <f t="shared" si="47"/>
        <v>536990</v>
      </c>
    </row>
    <row r="67" spans="1:32" x14ac:dyDescent="0.15">
      <c r="A67" s="146" t="s">
        <v>53</v>
      </c>
      <c r="B67" s="112">
        <v>253654</v>
      </c>
      <c r="C67" s="113"/>
      <c r="D67" s="114"/>
      <c r="E67" s="121">
        <f t="shared" si="39"/>
        <v>0</v>
      </c>
      <c r="F67" s="114"/>
      <c r="G67" s="114"/>
      <c r="H67" s="114"/>
      <c r="I67" s="114">
        <v>2228</v>
      </c>
      <c r="J67" s="114"/>
      <c r="K67" s="114">
        <v>1695</v>
      </c>
      <c r="L67" s="114"/>
      <c r="M67" s="114"/>
      <c r="N67" s="114">
        <v>5882</v>
      </c>
      <c r="O67" s="114"/>
      <c r="P67" s="114">
        <v>2425</v>
      </c>
      <c r="Q67" s="122">
        <f t="shared" si="40"/>
        <v>12230</v>
      </c>
      <c r="R67" s="116">
        <f t="shared" si="41"/>
        <v>265884</v>
      </c>
      <c r="S67" s="121"/>
      <c r="T67" s="123">
        <f t="shared" si="42"/>
        <v>265884</v>
      </c>
      <c r="U67" s="113"/>
      <c r="V67" s="114"/>
      <c r="W67" s="123">
        <f t="shared" si="43"/>
        <v>0</v>
      </c>
      <c r="X67" s="116"/>
      <c r="Y67" s="123">
        <f t="shared" si="44"/>
        <v>0</v>
      </c>
      <c r="Z67" s="116"/>
      <c r="AA67" s="123">
        <f>SUM(Z67:Z67)</f>
        <v>0</v>
      </c>
      <c r="AB67" s="113"/>
      <c r="AC67" s="123">
        <f t="shared" si="45"/>
        <v>0</v>
      </c>
      <c r="AD67" s="119">
        <f t="shared" si="46"/>
        <v>265884</v>
      </c>
      <c r="AE67" s="121"/>
      <c r="AF67" s="119">
        <f t="shared" si="47"/>
        <v>265884</v>
      </c>
    </row>
    <row r="68" spans="1:32" x14ac:dyDescent="0.15">
      <c r="A68" s="146" t="s">
        <v>55</v>
      </c>
      <c r="B68" s="112"/>
      <c r="C68" s="113">
        <v>13092</v>
      </c>
      <c r="D68" s="114">
        <v>60132</v>
      </c>
      <c r="E68" s="121">
        <f t="shared" si="39"/>
        <v>73224</v>
      </c>
      <c r="F68" s="114"/>
      <c r="G68" s="114"/>
      <c r="H68" s="114"/>
      <c r="I68" s="114"/>
      <c r="J68" s="114"/>
      <c r="K68" s="114"/>
      <c r="L68" s="114"/>
      <c r="M68" s="114"/>
      <c r="N68" s="114"/>
      <c r="O68" s="114"/>
      <c r="P68" s="114"/>
      <c r="Q68" s="122">
        <f t="shared" si="40"/>
        <v>0</v>
      </c>
      <c r="R68" s="116">
        <f t="shared" si="41"/>
        <v>73224</v>
      </c>
      <c r="S68" s="121"/>
      <c r="T68" s="123">
        <f t="shared" si="42"/>
        <v>73224</v>
      </c>
      <c r="U68" s="113"/>
      <c r="V68" s="114"/>
      <c r="W68" s="123">
        <f t="shared" si="43"/>
        <v>0</v>
      </c>
      <c r="X68" s="116"/>
      <c r="Y68" s="123">
        <f t="shared" si="44"/>
        <v>0</v>
      </c>
      <c r="Z68" s="116"/>
      <c r="AA68" s="123">
        <f>SUM(Z68:Z68)</f>
        <v>0</v>
      </c>
      <c r="AB68" s="113"/>
      <c r="AC68" s="123">
        <f t="shared" si="45"/>
        <v>0</v>
      </c>
      <c r="AD68" s="119">
        <f t="shared" si="46"/>
        <v>73224</v>
      </c>
      <c r="AE68" s="121"/>
      <c r="AF68" s="119">
        <f t="shared" si="47"/>
        <v>73224</v>
      </c>
    </row>
    <row r="69" spans="1:32" x14ac:dyDescent="0.15">
      <c r="A69" s="146" t="s">
        <v>151</v>
      </c>
      <c r="B69" s="112"/>
      <c r="C69" s="113"/>
      <c r="D69" s="114"/>
      <c r="E69" s="121">
        <f t="shared" si="39"/>
        <v>0</v>
      </c>
      <c r="F69" s="114"/>
      <c r="G69" s="114"/>
      <c r="H69" s="114"/>
      <c r="I69" s="114"/>
      <c r="J69" s="114"/>
      <c r="K69" s="114"/>
      <c r="L69" s="114"/>
      <c r="M69" s="114"/>
      <c r="N69" s="114"/>
      <c r="O69" s="114"/>
      <c r="P69" s="114"/>
      <c r="Q69" s="122">
        <f t="shared" si="40"/>
        <v>0</v>
      </c>
      <c r="R69" s="116">
        <f t="shared" si="41"/>
        <v>0</v>
      </c>
      <c r="S69" s="121"/>
      <c r="T69" s="123">
        <f t="shared" si="42"/>
        <v>0</v>
      </c>
      <c r="U69" s="113"/>
      <c r="V69" s="114"/>
      <c r="W69" s="123">
        <f t="shared" si="43"/>
        <v>0</v>
      </c>
      <c r="X69" s="116"/>
      <c r="Y69" s="123">
        <f t="shared" si="44"/>
        <v>0</v>
      </c>
      <c r="Z69" s="116">
        <f>SUBTOTAL(9,Z68)</f>
        <v>0</v>
      </c>
      <c r="AA69" s="117">
        <f>SUBTOTAL(9,AA68)</f>
        <v>0</v>
      </c>
      <c r="AB69" s="113"/>
      <c r="AC69" s="123">
        <f t="shared" si="45"/>
        <v>0</v>
      </c>
      <c r="AD69" s="119">
        <f t="shared" si="46"/>
        <v>0</v>
      </c>
      <c r="AE69" s="121"/>
      <c r="AF69" s="119">
        <f t="shared" si="47"/>
        <v>0</v>
      </c>
    </row>
    <row r="70" spans="1:32" ht="15" customHeight="1" x14ac:dyDescent="0.15">
      <c r="A70" s="147" t="s">
        <v>152</v>
      </c>
      <c r="B70" s="112">
        <f t="shared" ref="B70:AC70" si="48">SUBTOTAL(9,B60:B69)</f>
        <v>3108260</v>
      </c>
      <c r="C70" s="113">
        <f t="shared" si="48"/>
        <v>202192</v>
      </c>
      <c r="D70" s="114">
        <f t="shared" si="48"/>
        <v>507211</v>
      </c>
      <c r="E70" s="114">
        <f t="shared" si="48"/>
        <v>709403</v>
      </c>
      <c r="F70" s="114">
        <f t="shared" si="48"/>
        <v>148381</v>
      </c>
      <c r="G70" s="114">
        <f t="shared" si="48"/>
        <v>0</v>
      </c>
      <c r="H70" s="114">
        <f t="shared" si="48"/>
        <v>0</v>
      </c>
      <c r="I70" s="114">
        <f t="shared" si="48"/>
        <v>1028614</v>
      </c>
      <c r="J70" s="114">
        <f t="shared" si="48"/>
        <v>63438</v>
      </c>
      <c r="K70" s="114">
        <f t="shared" si="48"/>
        <v>23115</v>
      </c>
      <c r="L70" s="114">
        <f t="shared" si="48"/>
        <v>28074</v>
      </c>
      <c r="M70" s="114">
        <f t="shared" si="48"/>
        <v>0</v>
      </c>
      <c r="N70" s="114">
        <f t="shared" si="48"/>
        <v>27534</v>
      </c>
      <c r="O70" s="114">
        <f t="shared" si="48"/>
        <v>0</v>
      </c>
      <c r="P70" s="114">
        <f t="shared" si="48"/>
        <v>13051</v>
      </c>
      <c r="Q70" s="115">
        <f t="shared" si="48"/>
        <v>1332207</v>
      </c>
      <c r="R70" s="116">
        <f t="shared" si="48"/>
        <v>5149870</v>
      </c>
      <c r="S70" s="114">
        <f t="shared" si="48"/>
        <v>0</v>
      </c>
      <c r="T70" s="117">
        <f t="shared" si="48"/>
        <v>5149870</v>
      </c>
      <c r="U70" s="113">
        <f t="shared" si="48"/>
        <v>179322</v>
      </c>
      <c r="V70" s="114">
        <f>SUBTOTAL(9,V60:V69)</f>
        <v>0</v>
      </c>
      <c r="W70" s="117">
        <f t="shared" si="48"/>
        <v>179322</v>
      </c>
      <c r="X70" s="116">
        <f t="shared" si="48"/>
        <v>0</v>
      </c>
      <c r="Y70" s="117">
        <f t="shared" si="48"/>
        <v>0</v>
      </c>
      <c r="Z70" s="116">
        <f>SUBTOTAL(9,Z60:Z69)</f>
        <v>0</v>
      </c>
      <c r="AA70" s="117">
        <f>SUBTOTAL(9,AA60:AA69)</f>
        <v>0</v>
      </c>
      <c r="AB70" s="113">
        <f t="shared" si="48"/>
        <v>17441</v>
      </c>
      <c r="AC70" s="117">
        <f t="shared" si="48"/>
        <v>17441</v>
      </c>
      <c r="AD70" s="112">
        <f>SUBTOTAL(9,AD60:AD68)</f>
        <v>5346633</v>
      </c>
      <c r="AE70" s="112">
        <f>SUBTOTAL(9,AE60:AE68)</f>
        <v>0</v>
      </c>
      <c r="AF70" s="112">
        <f>SUBTOTAL(9,AF60:AF68)</f>
        <v>5346633</v>
      </c>
    </row>
    <row r="71" spans="1:32" ht="21.75" customHeight="1" thickBot="1" x14ac:dyDescent="0.2">
      <c r="A71" s="148" t="s">
        <v>153</v>
      </c>
      <c r="B71" s="149">
        <f t="shared" ref="B71:AF71" si="49">SUM(B58,B70)</f>
        <v>28788618</v>
      </c>
      <c r="C71" s="150">
        <f>SUM(C58,C70)</f>
        <v>702667</v>
      </c>
      <c r="D71" s="151">
        <f t="shared" si="49"/>
        <v>1401211</v>
      </c>
      <c r="E71" s="151">
        <f t="shared" si="49"/>
        <v>2103878</v>
      </c>
      <c r="F71" s="151">
        <f t="shared" si="49"/>
        <v>150967</v>
      </c>
      <c r="G71" s="151">
        <f t="shared" si="49"/>
        <v>0</v>
      </c>
      <c r="H71" s="151">
        <f t="shared" si="49"/>
        <v>0</v>
      </c>
      <c r="I71" s="151">
        <f t="shared" si="49"/>
        <v>9395532</v>
      </c>
      <c r="J71" s="151">
        <f t="shared" si="49"/>
        <v>801015</v>
      </c>
      <c r="K71" s="151">
        <f t="shared" si="49"/>
        <v>117207</v>
      </c>
      <c r="L71" s="151">
        <f t="shared" si="49"/>
        <v>28074</v>
      </c>
      <c r="M71" s="151">
        <f t="shared" si="49"/>
        <v>0</v>
      </c>
      <c r="N71" s="151">
        <f t="shared" si="49"/>
        <v>183571</v>
      </c>
      <c r="O71" s="151">
        <f t="shared" si="49"/>
        <v>0</v>
      </c>
      <c r="P71" s="151">
        <f t="shared" si="49"/>
        <v>85879</v>
      </c>
      <c r="Q71" s="152">
        <f t="shared" si="49"/>
        <v>10762245</v>
      </c>
      <c r="R71" s="153">
        <f t="shared" si="49"/>
        <v>41654741</v>
      </c>
      <c r="S71" s="151">
        <f t="shared" si="49"/>
        <v>4186178</v>
      </c>
      <c r="T71" s="154">
        <f t="shared" si="49"/>
        <v>45840919</v>
      </c>
      <c r="U71" s="150">
        <f t="shared" si="49"/>
        <v>645878</v>
      </c>
      <c r="V71" s="151">
        <f>SUM(V58,V70)</f>
        <v>0</v>
      </c>
      <c r="W71" s="154">
        <f t="shared" si="49"/>
        <v>645878</v>
      </c>
      <c r="X71" s="153">
        <f t="shared" si="49"/>
        <v>0</v>
      </c>
      <c r="Y71" s="154">
        <f t="shared" si="49"/>
        <v>0</v>
      </c>
      <c r="Z71" s="153">
        <f>SUM(Z58,Z70)</f>
        <v>1083372</v>
      </c>
      <c r="AA71" s="154">
        <f>SUM(AA58,AA70)</f>
        <v>1083372</v>
      </c>
      <c r="AB71" s="150">
        <f t="shared" si="49"/>
        <v>17441</v>
      </c>
      <c r="AC71" s="154">
        <f t="shared" si="49"/>
        <v>17441</v>
      </c>
      <c r="AD71" s="149">
        <f>SUM(AD58,AD70)</f>
        <v>47587610</v>
      </c>
      <c r="AE71" s="149">
        <f>SUM(AE58,AE70)</f>
        <v>0</v>
      </c>
      <c r="AF71" s="149">
        <f t="shared" si="49"/>
        <v>47587610</v>
      </c>
    </row>
    <row r="72" spans="1:32" ht="24.75" customHeight="1" x14ac:dyDescent="0.15">
      <c r="A72" s="155" t="s">
        <v>63</v>
      </c>
      <c r="B72" s="156"/>
      <c r="C72" s="157"/>
      <c r="D72" s="158"/>
      <c r="E72" s="158"/>
      <c r="F72" s="158"/>
      <c r="G72" s="158"/>
      <c r="H72" s="158"/>
      <c r="I72" s="158"/>
      <c r="J72" s="158"/>
      <c r="K72" s="158"/>
      <c r="L72" s="158"/>
      <c r="M72" s="158"/>
      <c r="N72" s="158"/>
      <c r="O72" s="158"/>
      <c r="P72" s="158"/>
      <c r="Q72" s="159"/>
      <c r="R72" s="160"/>
      <c r="S72" s="158"/>
      <c r="T72" s="161"/>
      <c r="U72" s="157"/>
      <c r="V72" s="158"/>
      <c r="W72" s="161"/>
      <c r="X72" s="160"/>
      <c r="Y72" s="161"/>
      <c r="Z72" s="160"/>
      <c r="AA72" s="161"/>
      <c r="AB72" s="157"/>
      <c r="AC72" s="161"/>
      <c r="AD72" s="156"/>
      <c r="AE72" s="156"/>
      <c r="AF72" s="156"/>
    </row>
    <row r="73" spans="1:32" ht="21.75" customHeight="1" x14ac:dyDescent="0.15">
      <c r="A73" s="126" t="s">
        <v>154</v>
      </c>
      <c r="B73" s="119">
        <v>22203786</v>
      </c>
      <c r="C73" s="120">
        <v>246985</v>
      </c>
      <c r="D73" s="121">
        <v>45009</v>
      </c>
      <c r="E73" s="121">
        <f>SUM(C73:D73)</f>
        <v>291994</v>
      </c>
      <c r="F73" s="121"/>
      <c r="G73" s="121">
        <v>12679</v>
      </c>
      <c r="H73" s="121">
        <v>65482</v>
      </c>
      <c r="I73" s="121">
        <v>3914134</v>
      </c>
      <c r="J73" s="121"/>
      <c r="K73" s="121"/>
      <c r="L73" s="121"/>
      <c r="M73" s="121"/>
      <c r="N73" s="121"/>
      <c r="O73" s="121"/>
      <c r="P73" s="121"/>
      <c r="Q73" s="122">
        <f>SUM(F73:P73)</f>
        <v>3992295</v>
      </c>
      <c r="R73" s="124">
        <f>SUM(B73,E73,Q73)</f>
        <v>26488075</v>
      </c>
      <c r="S73" s="121"/>
      <c r="T73" s="123">
        <f>SUM(R73:S73)</f>
        <v>26488075</v>
      </c>
      <c r="U73" s="120">
        <v>1312682</v>
      </c>
      <c r="V73" s="121"/>
      <c r="W73" s="123">
        <f>SUM(U73:V73)</f>
        <v>1312682</v>
      </c>
      <c r="X73" s="124"/>
      <c r="Y73" s="123">
        <f>SUM(X73:X73)</f>
        <v>0</v>
      </c>
      <c r="Z73" s="124"/>
      <c r="AA73" s="123">
        <f>SUM(Z73:Z73)</f>
        <v>0</v>
      </c>
      <c r="AB73" s="120"/>
      <c r="AC73" s="123">
        <f>SUM(AB73:AB73)</f>
        <v>0</v>
      </c>
      <c r="AD73" s="119">
        <f>SUM(T73,W73:X73,AA73,AC73)</f>
        <v>27800757</v>
      </c>
      <c r="AE73" s="121"/>
      <c r="AF73" s="119">
        <f>SUM(AD73:AE73)</f>
        <v>27800757</v>
      </c>
    </row>
    <row r="74" spans="1:32" ht="21.75" customHeight="1" x14ac:dyDescent="0.15">
      <c r="A74" s="126" t="s">
        <v>155</v>
      </c>
      <c r="B74" s="119">
        <v>46528973</v>
      </c>
      <c r="C74" s="120">
        <v>849311</v>
      </c>
      <c r="D74" s="121">
        <f>2423948+3965708</f>
        <v>6389656</v>
      </c>
      <c r="E74" s="121">
        <f>SUM(C74:D74)</f>
        <v>7238967</v>
      </c>
      <c r="F74" s="121">
        <v>181261</v>
      </c>
      <c r="G74" s="121">
        <v>1390318</v>
      </c>
      <c r="H74" s="121">
        <v>66390</v>
      </c>
      <c r="I74" s="121">
        <v>1221637</v>
      </c>
      <c r="J74" s="121">
        <v>126957</v>
      </c>
      <c r="K74" s="121"/>
      <c r="L74" s="121"/>
      <c r="M74" s="121"/>
      <c r="N74" s="121">
        <v>56048</v>
      </c>
      <c r="O74" s="121"/>
      <c r="P74" s="121"/>
      <c r="Q74" s="122">
        <f>SUM(F74:P74)</f>
        <v>3042611</v>
      </c>
      <c r="R74" s="124">
        <f>SUM(B74,E74,Q74)</f>
        <v>56810551</v>
      </c>
      <c r="S74" s="162">
        <v>-4186178</v>
      </c>
      <c r="T74" s="123">
        <f>SUM(R74:S74)</f>
        <v>52624373</v>
      </c>
      <c r="U74" s="120">
        <v>1322594</v>
      </c>
      <c r="V74" s="121"/>
      <c r="W74" s="123">
        <f>SUM(U74:V74)</f>
        <v>1322594</v>
      </c>
      <c r="X74" s="124"/>
      <c r="Y74" s="123">
        <f>SUM(X74:X74)</f>
        <v>0</v>
      </c>
      <c r="Z74" s="124">
        <v>1083372</v>
      </c>
      <c r="AA74" s="123">
        <f>SUM(Z74:Z74)</f>
        <v>1083372</v>
      </c>
      <c r="AB74" s="120">
        <v>10541</v>
      </c>
      <c r="AC74" s="123">
        <f>SUM(AB74:AB74)</f>
        <v>10541</v>
      </c>
      <c r="AD74" s="119">
        <f>SUM(T74,W74:X74,AA74,AC74)</f>
        <v>55040880</v>
      </c>
      <c r="AE74" s="121">
        <v>-10000</v>
      </c>
      <c r="AF74" s="119">
        <f>SUM(AD74:AE74)</f>
        <v>55030880</v>
      </c>
    </row>
    <row r="75" spans="1:32" ht="21.75" customHeight="1" x14ac:dyDescent="0.15">
      <c r="A75" s="126" t="s">
        <v>156</v>
      </c>
      <c r="B75" s="119"/>
      <c r="C75" s="120"/>
      <c r="D75" s="121"/>
      <c r="E75" s="121">
        <f>SUM(C75:D75)</f>
        <v>0</v>
      </c>
      <c r="F75" s="121"/>
      <c r="G75" s="121"/>
      <c r="H75" s="121"/>
      <c r="I75" s="121"/>
      <c r="J75" s="121"/>
      <c r="K75" s="121"/>
      <c r="L75" s="121"/>
      <c r="M75" s="121"/>
      <c r="N75" s="121"/>
      <c r="O75" s="121"/>
      <c r="P75" s="121"/>
      <c r="Q75" s="122">
        <f>SUM(F75:P75)</f>
        <v>0</v>
      </c>
      <c r="R75" s="124">
        <f>SUM(B75,E75,Q75)</f>
        <v>0</v>
      </c>
      <c r="S75" s="121"/>
      <c r="T75" s="123">
        <f>SUM(R75:S75)</f>
        <v>0</v>
      </c>
      <c r="U75" s="120"/>
      <c r="V75" s="121"/>
      <c r="W75" s="123">
        <f>SUM(U75:V75)</f>
        <v>0</v>
      </c>
      <c r="X75" s="124"/>
      <c r="Y75" s="123">
        <f>SUM(X75:X75)</f>
        <v>0</v>
      </c>
      <c r="Z75" s="124"/>
      <c r="AA75" s="123">
        <f>SUM(Z75:Z75)</f>
        <v>0</v>
      </c>
      <c r="AB75" s="120"/>
      <c r="AC75" s="123">
        <f>SUM(AB75:AB75)</f>
        <v>0</v>
      </c>
      <c r="AD75" s="119">
        <f>SUM(T75,W75:X75,AA75,AC75)</f>
        <v>0</v>
      </c>
      <c r="AE75" s="121"/>
      <c r="AF75" s="119">
        <f>SUM(AD75:AE75)</f>
        <v>0</v>
      </c>
    </row>
    <row r="76" spans="1:32" ht="21.75" customHeight="1" x14ac:dyDescent="0.15">
      <c r="A76" s="126" t="s">
        <v>157</v>
      </c>
      <c r="B76" s="163">
        <v>-13175289</v>
      </c>
      <c r="C76" s="120">
        <v>1372444</v>
      </c>
      <c r="D76" s="121">
        <v>150019</v>
      </c>
      <c r="E76" s="121">
        <f>SUM(C76:D76)</f>
        <v>1522463</v>
      </c>
      <c r="F76" s="121">
        <v>-142083</v>
      </c>
      <c r="G76" s="121"/>
      <c r="H76" s="121"/>
      <c r="I76" s="121">
        <v>-3561703</v>
      </c>
      <c r="J76" s="121"/>
      <c r="K76" s="121">
        <v>619923</v>
      </c>
      <c r="L76" s="121">
        <v>-28074</v>
      </c>
      <c r="M76" s="121"/>
      <c r="N76" s="121">
        <v>274105</v>
      </c>
      <c r="O76" s="121"/>
      <c r="P76" s="121">
        <v>-22849</v>
      </c>
      <c r="Q76" s="122">
        <f>SUM(F76:P76)</f>
        <v>-2860681</v>
      </c>
      <c r="R76" s="124">
        <f>SUM(B76,E76,Q76)</f>
        <v>-14513507</v>
      </c>
      <c r="S76" s="121"/>
      <c r="T76" s="123">
        <f>SUM(R76:S76)</f>
        <v>-14513507</v>
      </c>
      <c r="U76" s="120">
        <v>2735</v>
      </c>
      <c r="V76" s="121">
        <v>445778</v>
      </c>
      <c r="W76" s="123">
        <f>SUM(U76:V76)</f>
        <v>448513</v>
      </c>
      <c r="X76" s="124"/>
      <c r="Y76" s="123">
        <f>SUM(X76:X76)</f>
        <v>0</v>
      </c>
      <c r="Z76" s="124">
        <v>-1056510</v>
      </c>
      <c r="AA76" s="123">
        <f>SUM(Z76:Z76)</f>
        <v>-1056510</v>
      </c>
      <c r="AB76" s="120">
        <v>9740</v>
      </c>
      <c r="AC76" s="123">
        <f>SUM(AB76:AB76)</f>
        <v>9740</v>
      </c>
      <c r="AD76" s="119">
        <f>SUM(T76,W76:X76,AA76,AC76)</f>
        <v>-15111764</v>
      </c>
      <c r="AE76" s="121"/>
      <c r="AF76" s="119">
        <f>SUM(AD76:AE76)</f>
        <v>-15111764</v>
      </c>
    </row>
    <row r="77" spans="1:32" ht="21.75" customHeight="1" x14ac:dyDescent="0.15">
      <c r="A77" s="126" t="s">
        <v>158</v>
      </c>
      <c r="B77" s="119">
        <v>1232430</v>
      </c>
      <c r="C77" s="120">
        <v>3475</v>
      </c>
      <c r="D77" s="121"/>
      <c r="E77" s="121">
        <f>SUM(C77:D77)</f>
        <v>3475</v>
      </c>
      <c r="F77" s="121"/>
      <c r="G77" s="121">
        <v>-1402997</v>
      </c>
      <c r="H77" s="121">
        <v>-131872</v>
      </c>
      <c r="I77" s="121"/>
      <c r="J77" s="121"/>
      <c r="K77" s="121"/>
      <c r="L77" s="121"/>
      <c r="M77" s="121"/>
      <c r="N77" s="121"/>
      <c r="O77" s="121"/>
      <c r="P77" s="121"/>
      <c r="Q77" s="122">
        <f>SUM(F77:P77)</f>
        <v>-1534869</v>
      </c>
      <c r="R77" s="124">
        <f>SUM(B77,E77,Q77)</f>
        <v>-298964</v>
      </c>
      <c r="S77" s="121"/>
      <c r="T77" s="123">
        <f>SUM(R77:S77)</f>
        <v>-298964</v>
      </c>
      <c r="U77" s="120"/>
      <c r="V77" s="121"/>
      <c r="W77" s="123">
        <f>SUM(U77:V77)</f>
        <v>0</v>
      </c>
      <c r="X77" s="124"/>
      <c r="Y77" s="123">
        <f>SUM(X77:X77)</f>
        <v>0</v>
      </c>
      <c r="Z77" s="124"/>
      <c r="AA77" s="123">
        <f>SUM(Z77:Z77)</f>
        <v>0</v>
      </c>
      <c r="AB77" s="120"/>
      <c r="AC77" s="123">
        <f>SUM(AB77:AB77)</f>
        <v>0</v>
      </c>
      <c r="AD77" s="119">
        <f>SUM(T77,W77:X77,AA77,AC77)</f>
        <v>-298964</v>
      </c>
      <c r="AE77" s="121"/>
      <c r="AF77" s="119">
        <f>SUM(AD77:AE77)</f>
        <v>-298964</v>
      </c>
    </row>
    <row r="78" spans="1:32" ht="21.75" customHeight="1" x14ac:dyDescent="0.15">
      <c r="A78" s="164" t="s">
        <v>159</v>
      </c>
      <c r="B78" s="112">
        <f t="shared" ref="B78:AF78" si="50">SUBTOTAL(9,B73:B77)</f>
        <v>56789900</v>
      </c>
      <c r="C78" s="113">
        <f>SUBTOTAL(9,C73:C77)</f>
        <v>2472215</v>
      </c>
      <c r="D78" s="114">
        <f t="shared" si="50"/>
        <v>6584684</v>
      </c>
      <c r="E78" s="114">
        <f t="shared" si="50"/>
        <v>9056899</v>
      </c>
      <c r="F78" s="121">
        <f t="shared" si="50"/>
        <v>39178</v>
      </c>
      <c r="G78" s="114">
        <f t="shared" si="50"/>
        <v>0</v>
      </c>
      <c r="H78" s="114">
        <f>SUBTOTAL(9,H73:H77)</f>
        <v>0</v>
      </c>
      <c r="I78" s="114">
        <f>SUBTOTAL(9,I73:I77)</f>
        <v>1574068</v>
      </c>
      <c r="J78" s="114">
        <f t="shared" si="50"/>
        <v>126957</v>
      </c>
      <c r="K78" s="114">
        <f t="shared" si="50"/>
        <v>619923</v>
      </c>
      <c r="L78" s="121">
        <f t="shared" si="50"/>
        <v>-28074</v>
      </c>
      <c r="M78" s="114">
        <f t="shared" si="50"/>
        <v>0</v>
      </c>
      <c r="N78" s="114">
        <f t="shared" si="50"/>
        <v>330153</v>
      </c>
      <c r="O78" s="114">
        <f t="shared" si="50"/>
        <v>0</v>
      </c>
      <c r="P78" s="114">
        <f t="shared" si="50"/>
        <v>-22849</v>
      </c>
      <c r="Q78" s="115">
        <f t="shared" si="50"/>
        <v>2639356</v>
      </c>
      <c r="R78" s="116">
        <f t="shared" si="50"/>
        <v>68486155</v>
      </c>
      <c r="S78" s="114">
        <f t="shared" si="50"/>
        <v>-4186178</v>
      </c>
      <c r="T78" s="117">
        <f t="shared" si="50"/>
        <v>64299977</v>
      </c>
      <c r="U78" s="113">
        <f t="shared" si="50"/>
        <v>2638011</v>
      </c>
      <c r="V78" s="114">
        <f>SUBTOTAL(9,V73:V77)</f>
        <v>445778</v>
      </c>
      <c r="W78" s="117">
        <f t="shared" si="50"/>
        <v>3083789</v>
      </c>
      <c r="X78" s="116">
        <f t="shared" si="50"/>
        <v>0</v>
      </c>
      <c r="Y78" s="117">
        <f t="shared" si="50"/>
        <v>0</v>
      </c>
      <c r="Z78" s="116">
        <f>SUBTOTAL(9,Z73:Z77)</f>
        <v>26862</v>
      </c>
      <c r="AA78" s="117">
        <f>SUBTOTAL(9,AA73:AA77)</f>
        <v>26862</v>
      </c>
      <c r="AB78" s="113">
        <f t="shared" si="50"/>
        <v>20281</v>
      </c>
      <c r="AC78" s="117">
        <f t="shared" si="50"/>
        <v>20281</v>
      </c>
      <c r="AD78" s="112">
        <f t="shared" si="50"/>
        <v>67430909</v>
      </c>
      <c r="AE78" s="112">
        <f t="shared" si="50"/>
        <v>-10000</v>
      </c>
      <c r="AF78" s="112">
        <f t="shared" si="50"/>
        <v>67420909</v>
      </c>
    </row>
    <row r="79" spans="1:32" ht="21.75" customHeight="1" thickBot="1" x14ac:dyDescent="0.2">
      <c r="A79" s="148" t="s">
        <v>160</v>
      </c>
      <c r="B79" s="149">
        <f t="shared" ref="B79:AF79" si="51">SUM(B71,B78)</f>
        <v>85578518</v>
      </c>
      <c r="C79" s="150">
        <f t="shared" si="51"/>
        <v>3174882</v>
      </c>
      <c r="D79" s="151">
        <f t="shared" si="51"/>
        <v>7985895</v>
      </c>
      <c r="E79" s="151">
        <f t="shared" si="51"/>
        <v>11160777</v>
      </c>
      <c r="F79" s="151">
        <f t="shared" si="51"/>
        <v>190145</v>
      </c>
      <c r="G79" s="151">
        <f t="shared" si="51"/>
        <v>0</v>
      </c>
      <c r="H79" s="151">
        <f>SUM(H71,H78)</f>
        <v>0</v>
      </c>
      <c r="I79" s="151">
        <f t="shared" si="51"/>
        <v>10969600</v>
      </c>
      <c r="J79" s="151">
        <f t="shared" si="51"/>
        <v>927972</v>
      </c>
      <c r="K79" s="151">
        <f t="shared" si="51"/>
        <v>737130</v>
      </c>
      <c r="L79" s="151">
        <f t="shared" si="51"/>
        <v>0</v>
      </c>
      <c r="M79" s="151">
        <f t="shared" si="51"/>
        <v>0</v>
      </c>
      <c r="N79" s="151">
        <f t="shared" si="51"/>
        <v>513724</v>
      </c>
      <c r="O79" s="151">
        <f t="shared" si="51"/>
        <v>0</v>
      </c>
      <c r="P79" s="151">
        <f t="shared" si="51"/>
        <v>63030</v>
      </c>
      <c r="Q79" s="152">
        <f t="shared" si="51"/>
        <v>13401601</v>
      </c>
      <c r="R79" s="153">
        <f t="shared" si="51"/>
        <v>110140896</v>
      </c>
      <c r="S79" s="151">
        <f t="shared" si="51"/>
        <v>0</v>
      </c>
      <c r="T79" s="154">
        <f t="shared" si="51"/>
        <v>110140896</v>
      </c>
      <c r="U79" s="150">
        <f t="shared" si="51"/>
        <v>3283889</v>
      </c>
      <c r="V79" s="151">
        <f>SUM(V71,V78)</f>
        <v>445778</v>
      </c>
      <c r="W79" s="154">
        <f t="shared" si="51"/>
        <v>3729667</v>
      </c>
      <c r="X79" s="153">
        <f t="shared" si="51"/>
        <v>0</v>
      </c>
      <c r="Y79" s="154">
        <f t="shared" si="51"/>
        <v>0</v>
      </c>
      <c r="Z79" s="153">
        <f>SUM(Z71,Z78)</f>
        <v>1110234</v>
      </c>
      <c r="AA79" s="154">
        <f>SUM(AA71,AA78)</f>
        <v>1110234</v>
      </c>
      <c r="AB79" s="150">
        <f t="shared" si="51"/>
        <v>37722</v>
      </c>
      <c r="AC79" s="154">
        <f t="shared" si="51"/>
        <v>37722</v>
      </c>
      <c r="AD79" s="149">
        <f t="shared" si="51"/>
        <v>115018519</v>
      </c>
      <c r="AE79" s="149">
        <f>SUM(AE71,AE78)</f>
        <v>-10000</v>
      </c>
      <c r="AF79" s="149">
        <f t="shared" si="51"/>
        <v>115008519</v>
      </c>
    </row>
  </sheetData>
  <mergeCells count="34">
    <mergeCell ref="M6:M7"/>
    <mergeCell ref="N6:N7"/>
    <mergeCell ref="O6:O7"/>
    <mergeCell ref="P6:P7"/>
    <mergeCell ref="AB5:AB6"/>
    <mergeCell ref="C6:C7"/>
    <mergeCell ref="D6:D7"/>
    <mergeCell ref="F6:F7"/>
    <mergeCell ref="G6:G7"/>
    <mergeCell ref="H6:H7"/>
    <mergeCell ref="I6:I7"/>
    <mergeCell ref="J6:J7"/>
    <mergeCell ref="K6:K7"/>
    <mergeCell ref="L6:L7"/>
    <mergeCell ref="AD4:AD5"/>
    <mergeCell ref="AE4:AE5"/>
    <mergeCell ref="AF4:AF5"/>
    <mergeCell ref="C5:E5"/>
    <mergeCell ref="F5:I5"/>
    <mergeCell ref="J5:Q5"/>
    <mergeCell ref="U5:U6"/>
    <mergeCell ref="V5:V6"/>
    <mergeCell ref="X5:X6"/>
    <mergeCell ref="Z5:Z6"/>
    <mergeCell ref="A3:A7"/>
    <mergeCell ref="B3:T3"/>
    <mergeCell ref="U3:W3"/>
    <mergeCell ref="X3:Y3"/>
    <mergeCell ref="Z3:AA3"/>
    <mergeCell ref="AB3:AC3"/>
    <mergeCell ref="C4:Q4"/>
    <mergeCell ref="R4:R5"/>
    <mergeCell ref="S4:S5"/>
    <mergeCell ref="T4:T5"/>
  </mergeCells>
  <phoneticPr fontId="4"/>
  <printOptions gridLinesSet="0"/>
  <pageMargins left="0.59055118110236227" right="0.19685039370078741" top="0.78740157480314965" bottom="0.39370078740157483" header="0.59055118110236227" footer="0.39370078740157483"/>
  <pageSetup paperSize="9" scale="59" orientation="portrait" r:id="rId1"/>
  <headerFooter alignWithMargins="0">
    <oddHeader>&amp;L&amp;14&amp;A</oddHeader>
  </headerFooter>
  <colBreaks count="4" manualBreakCount="4">
    <brk id="5" max="1048575" man="1"/>
    <brk id="13" max="1048575" man="1"/>
    <brk id="20" max="1048575" man="1"/>
    <brk id="2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４－１</vt:lpstr>
      <vt:lpstr>５－２</vt:lpstr>
      <vt:lpstr>'５－２'!Print_Titles</vt:lpstr>
    </vt:vector>
  </TitlesOfParts>
  <Company>Toshiba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議会</dc:creator>
  <cp:lastModifiedBy>議会</cp:lastModifiedBy>
  <dcterms:created xsi:type="dcterms:W3CDTF">2012-11-05T02:50:11Z</dcterms:created>
  <dcterms:modified xsi:type="dcterms:W3CDTF">2012-11-05T02:50:46Z</dcterms:modified>
</cp:coreProperties>
</file>