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４－２" sheetId="1" r:id="rId1"/>
    <sheet name="５－３－１" sheetId="2" r:id="rId2"/>
    <sheet name="５－３－２" sheetId="3" r:id="rId3"/>
  </sheets>
  <definedNames>
    <definedName name="AS2DocOpenMode" hidden="1">"AS2DocumentEdit"</definedName>
    <definedName name="_xlnm.Print_Area" localSheetId="1">'５－３－１'!$A$1:$AF$30</definedName>
    <definedName name="_xlnm.Print_Area" localSheetId="2">'５－３－２'!$A$1:$AF$34</definedName>
    <definedName name="_xlnm.Print_Titles" localSheetId="1">'５－３－１'!$A:$A</definedName>
    <definedName name="_xlnm.Print_Titles" localSheetId="2">'５－３－２'!$A:$A</definedName>
  </definedNames>
  <calcPr calcId="145621" fullCalcOnLoad="1"/>
</workbook>
</file>

<file path=xl/calcChain.xml><?xml version="1.0" encoding="utf-8"?>
<calcChain xmlns="http://schemas.openxmlformats.org/spreadsheetml/2006/main">
  <c r="U33" i="3" l="1"/>
  <c r="M33" i="3"/>
  <c r="I33" i="3"/>
  <c r="AE32" i="3"/>
  <c r="AB32" i="3"/>
  <c r="Z32" i="3"/>
  <c r="X32" i="3"/>
  <c r="V32" i="3"/>
  <c r="U32" i="3"/>
  <c r="S32" i="3"/>
  <c r="P32" i="3"/>
  <c r="O32" i="3"/>
  <c r="N32" i="3"/>
  <c r="M32" i="3"/>
  <c r="L32" i="3"/>
  <c r="K32" i="3"/>
  <c r="J32" i="3"/>
  <c r="I32" i="3"/>
  <c r="H32" i="3"/>
  <c r="G32" i="3"/>
  <c r="F32" i="3"/>
  <c r="D32" i="3"/>
  <c r="C32" i="3"/>
  <c r="B32" i="3"/>
  <c r="AC31" i="3"/>
  <c r="AA31" i="3"/>
  <c r="Y31" i="3"/>
  <c r="W31" i="3"/>
  <c r="Q31" i="3"/>
  <c r="E31" i="3"/>
  <c r="R31" i="3" s="1"/>
  <c r="T31" i="3" s="1"/>
  <c r="AD31" i="3" s="1"/>
  <c r="AF31" i="3" s="1"/>
  <c r="AC30" i="3"/>
  <c r="AA30" i="3"/>
  <c r="Y30" i="3"/>
  <c r="W30" i="3"/>
  <c r="R30" i="3"/>
  <c r="T30" i="3" s="1"/>
  <c r="AD30" i="3" s="1"/>
  <c r="AF30" i="3" s="1"/>
  <c r="Q30" i="3"/>
  <c r="E30" i="3"/>
  <c r="AC29" i="3"/>
  <c r="AA29" i="3"/>
  <c r="Y29" i="3"/>
  <c r="W29" i="3"/>
  <c r="Q29" i="3"/>
  <c r="E29" i="3"/>
  <c r="R29" i="3" s="1"/>
  <c r="T29" i="3" s="1"/>
  <c r="AD29" i="3" s="1"/>
  <c r="AF29" i="3" s="1"/>
  <c r="AC28" i="3"/>
  <c r="AA28" i="3"/>
  <c r="Y28" i="3"/>
  <c r="W28" i="3"/>
  <c r="R28" i="3"/>
  <c r="T28" i="3" s="1"/>
  <c r="AD28" i="3" s="1"/>
  <c r="AF28" i="3" s="1"/>
  <c r="Q28" i="3"/>
  <c r="E28" i="3"/>
  <c r="AC27" i="3"/>
  <c r="AA27" i="3"/>
  <c r="Y27" i="3"/>
  <c r="W27" i="3"/>
  <c r="W32" i="3" s="1"/>
  <c r="Q27" i="3"/>
  <c r="E27" i="3"/>
  <c r="R27" i="3" s="1"/>
  <c r="T27" i="3" s="1"/>
  <c r="AD27" i="3" s="1"/>
  <c r="AF27" i="3" s="1"/>
  <c r="AC26" i="3"/>
  <c r="AC32" i="3" s="1"/>
  <c r="AA26" i="3"/>
  <c r="AA32" i="3" s="1"/>
  <c r="Y26" i="3"/>
  <c r="Y32" i="3" s="1"/>
  <c r="W26" i="3"/>
  <c r="R26" i="3"/>
  <c r="Q26" i="3"/>
  <c r="Q32" i="3" s="1"/>
  <c r="E26" i="3"/>
  <c r="E32" i="3" s="1"/>
  <c r="AE23" i="3"/>
  <c r="AE33" i="3" s="1"/>
  <c r="AB23" i="3"/>
  <c r="AB33" i="3" s="1"/>
  <c r="AA23" i="3"/>
  <c r="AA33" i="3" s="1"/>
  <c r="Z23" i="3"/>
  <c r="Z33" i="3" s="1"/>
  <c r="X23" i="3"/>
  <c r="X33" i="3" s="1"/>
  <c r="W23" i="3"/>
  <c r="W33" i="3" s="1"/>
  <c r="V23" i="3"/>
  <c r="V33" i="3" s="1"/>
  <c r="U23" i="3"/>
  <c r="S23" i="3"/>
  <c r="S33" i="3" s="1"/>
  <c r="P23" i="3"/>
  <c r="P33" i="3" s="1"/>
  <c r="O23" i="3"/>
  <c r="O33" i="3" s="1"/>
  <c r="N23" i="3"/>
  <c r="N33" i="3" s="1"/>
  <c r="M23" i="3"/>
  <c r="L23" i="3"/>
  <c r="L33" i="3" s="1"/>
  <c r="K23" i="3"/>
  <c r="K33" i="3" s="1"/>
  <c r="J23" i="3"/>
  <c r="J33" i="3" s="1"/>
  <c r="I23" i="3"/>
  <c r="H23" i="3"/>
  <c r="H33" i="3" s="1"/>
  <c r="G23" i="3"/>
  <c r="G33" i="3" s="1"/>
  <c r="F23" i="3"/>
  <c r="F33" i="3" s="1"/>
  <c r="D23" i="3"/>
  <c r="D33" i="3" s="1"/>
  <c r="C23" i="3"/>
  <c r="C33" i="3" s="1"/>
  <c r="B23" i="3"/>
  <c r="B33" i="3" s="1"/>
  <c r="AC22" i="3"/>
  <c r="AA22" i="3"/>
  <c r="Y22" i="3"/>
  <c r="W22" i="3"/>
  <c r="T22" i="3"/>
  <c r="AD22" i="3" s="1"/>
  <c r="AF22" i="3" s="1"/>
  <c r="R22" i="3"/>
  <c r="Q22" i="3"/>
  <c r="E22" i="3"/>
  <c r="AC21" i="3"/>
  <c r="AA21" i="3"/>
  <c r="Y21" i="3"/>
  <c r="W21" i="3"/>
  <c r="Q21" i="3"/>
  <c r="E21" i="3"/>
  <c r="R21" i="3" s="1"/>
  <c r="T21" i="3" s="1"/>
  <c r="AD21" i="3" s="1"/>
  <c r="AF21" i="3" s="1"/>
  <c r="AC20" i="3"/>
  <c r="AA20" i="3"/>
  <c r="Y20" i="3"/>
  <c r="W20" i="3"/>
  <c r="T20" i="3"/>
  <c r="AD20" i="3" s="1"/>
  <c r="AF20" i="3" s="1"/>
  <c r="R20" i="3"/>
  <c r="Q20" i="3"/>
  <c r="E20" i="3"/>
  <c r="AC19" i="3"/>
  <c r="AA19" i="3"/>
  <c r="Y19" i="3"/>
  <c r="W19" i="3"/>
  <c r="Q19" i="3"/>
  <c r="E19" i="3"/>
  <c r="R19" i="3" s="1"/>
  <c r="T19" i="3" s="1"/>
  <c r="AD19" i="3" s="1"/>
  <c r="AF19" i="3" s="1"/>
  <c r="AC18" i="3"/>
  <c r="AA18" i="3"/>
  <c r="Y18" i="3"/>
  <c r="W18" i="3"/>
  <c r="T18" i="3"/>
  <c r="AD18" i="3" s="1"/>
  <c r="AF18" i="3" s="1"/>
  <c r="R18" i="3"/>
  <c r="Q18" i="3"/>
  <c r="E18" i="3"/>
  <c r="AC17" i="3"/>
  <c r="AA17" i="3"/>
  <c r="Y17" i="3"/>
  <c r="W17" i="3"/>
  <c r="Q17" i="3"/>
  <c r="E17" i="3"/>
  <c r="R17" i="3" s="1"/>
  <c r="T17" i="3" s="1"/>
  <c r="AD17" i="3" s="1"/>
  <c r="AF17" i="3" s="1"/>
  <c r="AC16" i="3"/>
  <c r="AA16" i="3"/>
  <c r="Y16" i="3"/>
  <c r="W16" i="3"/>
  <c r="T16" i="3"/>
  <c r="AD16" i="3" s="1"/>
  <c r="AF16" i="3" s="1"/>
  <c r="R16" i="3"/>
  <c r="Q16" i="3"/>
  <c r="E16" i="3"/>
  <c r="AC15" i="3"/>
  <c r="AA15" i="3"/>
  <c r="Y15" i="3"/>
  <c r="W15" i="3"/>
  <c r="Q15" i="3"/>
  <c r="E15" i="3"/>
  <c r="R15" i="3" s="1"/>
  <c r="T15" i="3" s="1"/>
  <c r="AD15" i="3" s="1"/>
  <c r="AF15" i="3" s="1"/>
  <c r="AC14" i="3"/>
  <c r="AA14" i="3"/>
  <c r="Y14" i="3"/>
  <c r="W14" i="3"/>
  <c r="T14" i="3"/>
  <c r="AD14" i="3" s="1"/>
  <c r="AF14" i="3" s="1"/>
  <c r="R14" i="3"/>
  <c r="Q14" i="3"/>
  <c r="E14" i="3"/>
  <c r="AC13" i="3"/>
  <c r="AA13" i="3"/>
  <c r="Y13" i="3"/>
  <c r="W13" i="3"/>
  <c r="Q13" i="3"/>
  <c r="E13" i="3"/>
  <c r="R13" i="3" s="1"/>
  <c r="T13" i="3" s="1"/>
  <c r="AD13" i="3" s="1"/>
  <c r="AF13" i="3" s="1"/>
  <c r="AC12" i="3"/>
  <c r="AA12" i="3"/>
  <c r="Y12" i="3"/>
  <c r="W12" i="3"/>
  <c r="T12" i="3"/>
  <c r="AD12" i="3" s="1"/>
  <c r="AF12" i="3" s="1"/>
  <c r="R12" i="3"/>
  <c r="Q12" i="3"/>
  <c r="E12" i="3"/>
  <c r="AC11" i="3"/>
  <c r="AA11" i="3"/>
  <c r="Y11" i="3"/>
  <c r="W11" i="3"/>
  <c r="Q11" i="3"/>
  <c r="E11" i="3"/>
  <c r="R11" i="3" s="1"/>
  <c r="T11" i="3" s="1"/>
  <c r="AD11" i="3" s="1"/>
  <c r="AF11" i="3" s="1"/>
  <c r="AC10" i="3"/>
  <c r="AC23" i="3" s="1"/>
  <c r="AA10" i="3"/>
  <c r="Y10" i="3"/>
  <c r="Y23" i="3" s="1"/>
  <c r="Y33" i="3" s="1"/>
  <c r="W10" i="3"/>
  <c r="T10" i="3"/>
  <c r="R10" i="3"/>
  <c r="R23" i="3" s="1"/>
  <c r="Q10" i="3"/>
  <c r="Q23" i="3" s="1"/>
  <c r="Q33" i="3" s="1"/>
  <c r="E10" i="3"/>
  <c r="E23" i="3" s="1"/>
  <c r="E33" i="3" s="1"/>
  <c r="AB30" i="2"/>
  <c r="X30" i="2"/>
  <c r="P30" i="2"/>
  <c r="L30" i="2"/>
  <c r="H30" i="2"/>
  <c r="D30" i="2"/>
  <c r="AE29" i="2"/>
  <c r="AB29" i="2"/>
  <c r="AA29" i="2"/>
  <c r="Z29" i="2"/>
  <c r="X29" i="2"/>
  <c r="W29" i="2"/>
  <c r="V29" i="2"/>
  <c r="U29" i="2"/>
  <c r="S29" i="2"/>
  <c r="P29" i="2"/>
  <c r="O29" i="2"/>
  <c r="N29" i="2"/>
  <c r="M29" i="2"/>
  <c r="L29" i="2"/>
  <c r="K29" i="2"/>
  <c r="J29" i="2"/>
  <c r="I29" i="2"/>
  <c r="H29" i="2"/>
  <c r="G29" i="2"/>
  <c r="F29" i="2"/>
  <c r="D29" i="2"/>
  <c r="C29" i="2"/>
  <c r="B29" i="2"/>
  <c r="AC28" i="2"/>
  <c r="AA28" i="2"/>
  <c r="Y28" i="2"/>
  <c r="W28" i="2"/>
  <c r="T28" i="2"/>
  <c r="AD28" i="2" s="1"/>
  <c r="AF28" i="2" s="1"/>
  <c r="R28" i="2"/>
  <c r="Q28" i="2"/>
  <c r="E28" i="2"/>
  <c r="AC27" i="2"/>
  <c r="AA27" i="2"/>
  <c r="Y27" i="2"/>
  <c r="W27" i="2"/>
  <c r="Q27" i="2"/>
  <c r="E27" i="2"/>
  <c r="R27" i="2" s="1"/>
  <c r="T27" i="2" s="1"/>
  <c r="AD27" i="2" s="1"/>
  <c r="AF27" i="2" s="1"/>
  <c r="AC26" i="2"/>
  <c r="AA26" i="2"/>
  <c r="Y26" i="2"/>
  <c r="W26" i="2"/>
  <c r="T26" i="2"/>
  <c r="AD26" i="2" s="1"/>
  <c r="AF26" i="2" s="1"/>
  <c r="R26" i="2"/>
  <c r="Q26" i="2"/>
  <c r="E26" i="2"/>
  <c r="AC25" i="2"/>
  <c r="AA25" i="2"/>
  <c r="Y25" i="2"/>
  <c r="W25" i="2"/>
  <c r="Q25" i="2"/>
  <c r="E25" i="2"/>
  <c r="R25" i="2" s="1"/>
  <c r="T25" i="2" s="1"/>
  <c r="AD25" i="2" s="1"/>
  <c r="AF25" i="2" s="1"/>
  <c r="AC24" i="2"/>
  <c r="AA24" i="2"/>
  <c r="Y24" i="2"/>
  <c r="W24" i="2"/>
  <c r="T24" i="2"/>
  <c r="AD24" i="2" s="1"/>
  <c r="AF24" i="2" s="1"/>
  <c r="R24" i="2"/>
  <c r="Q24" i="2"/>
  <c r="E24" i="2"/>
  <c r="AC23" i="2"/>
  <c r="AC29" i="2" s="1"/>
  <c r="AA23" i="2"/>
  <c r="Y23" i="2"/>
  <c r="Y29" i="2" s="1"/>
  <c r="W23" i="2"/>
  <c r="Q23" i="2"/>
  <c r="Q29" i="2" s="1"/>
  <c r="E23" i="2"/>
  <c r="E29" i="2" s="1"/>
  <c r="AE20" i="2"/>
  <c r="AE30" i="2" s="1"/>
  <c r="AB20" i="2"/>
  <c r="Z20" i="2"/>
  <c r="Z30" i="2" s="1"/>
  <c r="X20" i="2"/>
  <c r="V20" i="2"/>
  <c r="V30" i="2" s="1"/>
  <c r="U20" i="2"/>
  <c r="U30" i="2" s="1"/>
  <c r="S20" i="2"/>
  <c r="S30" i="2" s="1"/>
  <c r="P20" i="2"/>
  <c r="O20" i="2"/>
  <c r="O30" i="2" s="1"/>
  <c r="N20" i="2"/>
  <c r="N30" i="2" s="1"/>
  <c r="M20" i="2"/>
  <c r="M30" i="2" s="1"/>
  <c r="L20" i="2"/>
  <c r="K20" i="2"/>
  <c r="K30" i="2" s="1"/>
  <c r="J20" i="2"/>
  <c r="J30" i="2" s="1"/>
  <c r="I20" i="2"/>
  <c r="I30" i="2" s="1"/>
  <c r="H20" i="2"/>
  <c r="G20" i="2"/>
  <c r="G30" i="2" s="1"/>
  <c r="F20" i="2"/>
  <c r="F30" i="2" s="1"/>
  <c r="D20" i="2"/>
  <c r="C20" i="2"/>
  <c r="C30" i="2" s="1"/>
  <c r="B20" i="2"/>
  <c r="B30" i="2" s="1"/>
  <c r="AC19" i="2"/>
  <c r="AA19" i="2"/>
  <c r="Y19" i="2"/>
  <c r="W19" i="2"/>
  <c r="R19" i="2"/>
  <c r="T19" i="2" s="1"/>
  <c r="AD19" i="2" s="1"/>
  <c r="AF19" i="2" s="1"/>
  <c r="Q19" i="2"/>
  <c r="E19" i="2"/>
  <c r="AC18" i="2"/>
  <c r="AA18" i="2"/>
  <c r="Y18" i="2"/>
  <c r="W18" i="2"/>
  <c r="Q18" i="2"/>
  <c r="E18" i="2"/>
  <c r="R18" i="2" s="1"/>
  <c r="T18" i="2" s="1"/>
  <c r="AD18" i="2" s="1"/>
  <c r="AF18" i="2" s="1"/>
  <c r="AC17" i="2"/>
  <c r="AA17" i="2"/>
  <c r="Y17" i="2"/>
  <c r="W17" i="2"/>
  <c r="R17" i="2"/>
  <c r="T17" i="2" s="1"/>
  <c r="AD17" i="2" s="1"/>
  <c r="AF17" i="2" s="1"/>
  <c r="Q17" i="2"/>
  <c r="E17" i="2"/>
  <c r="AC16" i="2"/>
  <c r="AA16" i="2"/>
  <c r="Y16" i="2"/>
  <c r="W16" i="2"/>
  <c r="Q16" i="2"/>
  <c r="E16" i="2"/>
  <c r="R16" i="2" s="1"/>
  <c r="T16" i="2" s="1"/>
  <c r="AD16" i="2" s="1"/>
  <c r="AF16" i="2" s="1"/>
  <c r="AC15" i="2"/>
  <c r="AA15" i="2"/>
  <c r="Y15" i="2"/>
  <c r="W15" i="2"/>
  <c r="R15" i="2"/>
  <c r="T15" i="2" s="1"/>
  <c r="AD15" i="2" s="1"/>
  <c r="AF15" i="2" s="1"/>
  <c r="Q15" i="2"/>
  <c r="E15" i="2"/>
  <c r="AC14" i="2"/>
  <c r="AA14" i="2"/>
  <c r="Y14" i="2"/>
  <c r="W14" i="2"/>
  <c r="AD14" i="2" s="1"/>
  <c r="AF14" i="2" s="1"/>
  <c r="Q14" i="2"/>
  <c r="E14" i="2"/>
  <c r="R14" i="2" s="1"/>
  <c r="T14" i="2" s="1"/>
  <c r="AC13" i="2"/>
  <c r="AA13" i="2"/>
  <c r="Y13" i="2"/>
  <c r="W13" i="2"/>
  <c r="R13" i="2"/>
  <c r="T13" i="2" s="1"/>
  <c r="Q13" i="2"/>
  <c r="E13" i="2"/>
  <c r="AC12" i="2"/>
  <c r="AA12" i="2"/>
  <c r="Y12" i="2"/>
  <c r="W12" i="2"/>
  <c r="Q12" i="2"/>
  <c r="E12" i="2"/>
  <c r="R12" i="2" s="1"/>
  <c r="T12" i="2" s="1"/>
  <c r="AD12" i="2" s="1"/>
  <c r="AF12" i="2" s="1"/>
  <c r="AC11" i="2"/>
  <c r="AA11" i="2"/>
  <c r="Y11" i="2"/>
  <c r="W11" i="2"/>
  <c r="R11" i="2"/>
  <c r="T11" i="2" s="1"/>
  <c r="AD11" i="2" s="1"/>
  <c r="AF11" i="2" s="1"/>
  <c r="Q11" i="2"/>
  <c r="E11" i="2"/>
  <c r="AC10" i="2"/>
  <c r="AC20" i="2" s="1"/>
  <c r="AA10" i="2"/>
  <c r="Y10" i="2"/>
  <c r="Y20" i="2" s="1"/>
  <c r="Y30" i="2" s="1"/>
  <c r="W10" i="2"/>
  <c r="W20" i="2" s="1"/>
  <c r="W30" i="2" s="1"/>
  <c r="Q10" i="2"/>
  <c r="Q20" i="2" s="1"/>
  <c r="E10" i="2"/>
  <c r="P33" i="1"/>
  <c r="P36" i="1" s="1"/>
  <c r="O33" i="1"/>
  <c r="M33" i="1"/>
  <c r="L33" i="1"/>
  <c r="K33" i="1"/>
  <c r="J33" i="1"/>
  <c r="I33" i="1"/>
  <c r="H33" i="1"/>
  <c r="G33" i="1"/>
  <c r="F33" i="1"/>
  <c r="E33" i="1"/>
  <c r="C33" i="1"/>
  <c r="C32" i="1"/>
  <c r="C31" i="1"/>
  <c r="C30" i="1"/>
  <c r="C29" i="1"/>
  <c r="C28" i="1"/>
  <c r="C27" i="1"/>
  <c r="E23" i="1"/>
  <c r="E34" i="1" s="1"/>
  <c r="O22" i="1"/>
  <c r="N22" i="1"/>
  <c r="N23" i="1" s="1"/>
  <c r="N36" i="1" s="1"/>
  <c r="M22" i="1"/>
  <c r="M23" i="1" s="1"/>
  <c r="L22" i="1"/>
  <c r="K22" i="1"/>
  <c r="J22" i="1"/>
  <c r="I22" i="1"/>
  <c r="I23" i="1" s="1"/>
  <c r="H22" i="1"/>
  <c r="G22" i="1"/>
  <c r="F22" i="1"/>
  <c r="E22" i="1"/>
  <c r="C21" i="1"/>
  <c r="C20" i="1"/>
  <c r="C19" i="1"/>
  <c r="O18" i="1"/>
  <c r="L18" i="1"/>
  <c r="K18" i="1"/>
  <c r="J18" i="1"/>
  <c r="I18" i="1"/>
  <c r="H18" i="1"/>
  <c r="G18" i="1"/>
  <c r="F18" i="1"/>
  <c r="E18" i="1"/>
  <c r="C17" i="1"/>
  <c r="C16" i="1"/>
  <c r="C15" i="1"/>
  <c r="C14" i="1"/>
  <c r="C18" i="1" s="1"/>
  <c r="O13" i="1"/>
  <c r="M13" i="1"/>
  <c r="L13" i="1"/>
  <c r="K13" i="1"/>
  <c r="J13" i="1"/>
  <c r="I13" i="1"/>
  <c r="H13" i="1"/>
  <c r="G13" i="1"/>
  <c r="F13" i="1"/>
  <c r="E13" i="1"/>
  <c r="C12" i="1"/>
  <c r="C11" i="1"/>
  <c r="C13" i="1" s="1"/>
  <c r="C10" i="1"/>
  <c r="O9" i="1"/>
  <c r="O23" i="1" s="1"/>
  <c r="L9" i="1"/>
  <c r="L23" i="1" s="1"/>
  <c r="K9" i="1"/>
  <c r="K23" i="1" s="1"/>
  <c r="J9" i="1"/>
  <c r="J23" i="1" s="1"/>
  <c r="I9" i="1"/>
  <c r="H9" i="1"/>
  <c r="H23" i="1" s="1"/>
  <c r="H34" i="1" s="1"/>
  <c r="G9" i="1"/>
  <c r="G23" i="1" s="1"/>
  <c r="F9" i="1"/>
  <c r="F23" i="1" s="1"/>
  <c r="E9" i="1"/>
  <c r="C8" i="1"/>
  <c r="C7" i="1"/>
  <c r="C6" i="1"/>
  <c r="I34" i="1" l="1"/>
  <c r="I36" i="1"/>
  <c r="M34" i="1"/>
  <c r="M36" i="1"/>
  <c r="F34" i="1"/>
  <c r="F36" i="1"/>
  <c r="R33" i="3"/>
  <c r="G34" i="1"/>
  <c r="G36" i="1"/>
  <c r="K34" i="1"/>
  <c r="K36" i="1"/>
  <c r="AD13" i="2"/>
  <c r="AF13" i="2" s="1"/>
  <c r="T23" i="3"/>
  <c r="AC33" i="3"/>
  <c r="J34" i="1"/>
  <c r="J36" i="1"/>
  <c r="C9" i="1"/>
  <c r="H36" i="1"/>
  <c r="L36" i="1"/>
  <c r="C22" i="1"/>
  <c r="L34" i="1"/>
  <c r="E20" i="2"/>
  <c r="E30" i="2" s="1"/>
  <c r="R10" i="2"/>
  <c r="AA20" i="2"/>
  <c r="AA30" i="2" s="1"/>
  <c r="O36" i="1"/>
  <c r="O34" i="1"/>
  <c r="E36" i="1"/>
  <c r="C36" i="1" s="1"/>
  <c r="Q30" i="2"/>
  <c r="AC30" i="2"/>
  <c r="R32" i="3"/>
  <c r="R23" i="2"/>
  <c r="AD10" i="3"/>
  <c r="T26" i="3"/>
  <c r="R29" i="2" l="1"/>
  <c r="T23" i="2"/>
  <c r="C23" i="1"/>
  <c r="T32" i="3"/>
  <c r="T33" i="3" s="1"/>
  <c r="AD26" i="3"/>
  <c r="T10" i="2"/>
  <c r="R20" i="2"/>
  <c r="AD23" i="3"/>
  <c r="AF10" i="3"/>
  <c r="AF23" i="3" s="1"/>
  <c r="AF33" i="3" l="1"/>
  <c r="AF26" i="3"/>
  <c r="AF32" i="3" s="1"/>
  <c r="AD32" i="3"/>
  <c r="AD33" i="3"/>
  <c r="R30" i="2"/>
  <c r="M24" i="1"/>
  <c r="I24" i="1"/>
  <c r="E24" i="1"/>
  <c r="L24" i="1"/>
  <c r="H24" i="1"/>
  <c r="D16" i="1"/>
  <c r="D14" i="1"/>
  <c r="D18" i="1" s="1"/>
  <c r="D11" i="1"/>
  <c r="O24" i="1"/>
  <c r="K24" i="1"/>
  <c r="G24" i="1"/>
  <c r="F24" i="1"/>
  <c r="J24" i="1"/>
  <c r="D17" i="1"/>
  <c r="D12" i="1"/>
  <c r="N24" i="1"/>
  <c r="D15" i="1"/>
  <c r="D10" i="1"/>
  <c r="C34" i="1"/>
  <c r="D21" i="1"/>
  <c r="D8" i="1"/>
  <c r="D7" i="1"/>
  <c r="D19" i="1"/>
  <c r="D20" i="1"/>
  <c r="D6" i="1"/>
  <c r="T20" i="2"/>
  <c r="T30" i="2" s="1"/>
  <c r="AD10" i="2"/>
  <c r="AD23" i="2"/>
  <c r="T29" i="2"/>
  <c r="AD29" i="2" l="1"/>
  <c r="AF23" i="2"/>
  <c r="AF29" i="2" s="1"/>
  <c r="AD20" i="2"/>
  <c r="AD30" i="2" s="1"/>
  <c r="AF10" i="2"/>
  <c r="AF20" i="2" s="1"/>
  <c r="AF30" i="2" s="1"/>
  <c r="D22" i="1"/>
  <c r="D13" i="1"/>
  <c r="D9" i="1"/>
</calcChain>
</file>

<file path=xl/sharedStrings.xml><?xml version="1.0" encoding="utf-8"?>
<sst xmlns="http://schemas.openxmlformats.org/spreadsheetml/2006/main" count="211" uniqueCount="133">
  <si>
    <t>連結行政コスト計算書</t>
    <rPh sb="0" eb="1">
      <t>レン</t>
    </rPh>
    <rPh sb="1" eb="2">
      <t>ケツ</t>
    </rPh>
    <rPh sb="2" eb="4">
      <t>ギョウセイ</t>
    </rPh>
    <rPh sb="7" eb="10">
      <t>ケイサンショ</t>
    </rPh>
    <phoneticPr fontId="4"/>
  </si>
  <si>
    <t>自　平成２１年４月 １ 日</t>
    <rPh sb="0" eb="1">
      <t>ジ</t>
    </rPh>
    <rPh sb="2" eb="4">
      <t>ヘイセイ</t>
    </rPh>
    <rPh sb="6" eb="7">
      <t>ネン</t>
    </rPh>
    <rPh sb="8" eb="9">
      <t>ガツ</t>
    </rPh>
    <rPh sb="12" eb="13">
      <t>ニチ</t>
    </rPh>
    <phoneticPr fontId="5"/>
  </si>
  <si>
    <t>至　平成２２年３月３１日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ニチ</t>
    </rPh>
    <phoneticPr fontId="5"/>
  </si>
  <si>
    <t>　【経常行政コスト】</t>
    <rPh sb="2" eb="4">
      <t>ケイジョウ</t>
    </rPh>
    <rPh sb="4" eb="6">
      <t>ギョウセイ</t>
    </rPh>
    <phoneticPr fontId="4"/>
  </si>
  <si>
    <t>（単位：千円）</t>
    <rPh sb="1" eb="3">
      <t>タンイ</t>
    </rPh>
    <rPh sb="4" eb="6">
      <t>センエン</t>
    </rPh>
    <phoneticPr fontId="4"/>
  </si>
  <si>
    <t>総　　額</t>
  </si>
  <si>
    <t>（構成比率）</t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</si>
  <si>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</si>
  <si>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　育</t>
    <phoneticPr fontId="4"/>
  </si>
  <si>
    <t>福　祉</t>
    <rPh sb="0" eb="1">
      <t>フク</t>
    </rPh>
    <rPh sb="2" eb="3">
      <t>シ</t>
    </rPh>
    <phoneticPr fontId="4"/>
  </si>
  <si>
    <t>環 境 衛 生</t>
    <rPh sb="0" eb="1">
      <t>ワ</t>
    </rPh>
    <rPh sb="2" eb="3">
      <t>サカイ</t>
    </rPh>
    <rPh sb="4" eb="5">
      <t>マモル</t>
    </rPh>
    <rPh sb="6" eb="7">
      <t>ショウ</t>
    </rPh>
    <phoneticPr fontId="4"/>
  </si>
  <si>
    <t>産 業 振 興</t>
    <rPh sb="0" eb="1">
      <t>サン</t>
    </rPh>
    <rPh sb="2" eb="3">
      <t>ギョウ</t>
    </rPh>
    <rPh sb="4" eb="5">
      <t>オサム</t>
    </rPh>
    <rPh sb="6" eb="7">
      <t>キョウ</t>
    </rPh>
    <phoneticPr fontId="4"/>
  </si>
  <si>
    <t>消　防</t>
    <phoneticPr fontId="4"/>
  </si>
  <si>
    <t>総　務</t>
    <phoneticPr fontId="4"/>
  </si>
  <si>
    <t>議会</t>
    <rPh sb="0" eb="2">
      <t>ギカイ</t>
    </rPh>
    <phoneticPr fontId="8"/>
  </si>
  <si>
    <t>支 払 利 息</t>
    <rPh sb="0" eb="1">
      <t>ササ</t>
    </rPh>
    <rPh sb="2" eb="3">
      <t>バライ</t>
    </rPh>
    <rPh sb="4" eb="5">
      <t>リ</t>
    </rPh>
    <rPh sb="6" eb="7">
      <t>イキ</t>
    </rPh>
    <phoneticPr fontId="4"/>
  </si>
  <si>
    <t>回収不能
見込計上額</t>
    <rPh sb="0" eb="2">
      <t>カイシュウ</t>
    </rPh>
    <rPh sb="2" eb="4">
      <t>フノウ</t>
    </rPh>
    <rPh sb="5" eb="7">
      <t>ミコミ</t>
    </rPh>
    <rPh sb="7" eb="9">
      <t>ケイジョウ</t>
    </rPh>
    <rPh sb="9" eb="10">
      <t>ガク</t>
    </rPh>
    <phoneticPr fontId="4"/>
  </si>
  <si>
    <t>その他
行政コスト</t>
    <rPh sb="2" eb="3">
      <t>タ</t>
    </rPh>
    <rPh sb="4" eb="6">
      <t>ギョウセイ</t>
    </rPh>
    <phoneticPr fontId="4"/>
  </si>
  <si>
    <t>（１）人件費</t>
  </si>
  <si>
    <t>（２）退職手当等引当金繰入等</t>
    <rPh sb="5" eb="7">
      <t>テアテ</t>
    </rPh>
    <rPh sb="7" eb="8">
      <t>トウ</t>
    </rPh>
    <phoneticPr fontId="4"/>
  </si>
  <si>
    <t>１</t>
  </si>
  <si>
    <t>（３）賞与引当金繰入額</t>
    <rPh sb="3" eb="5">
      <t>ショウヨ</t>
    </rPh>
    <rPh sb="10" eb="11">
      <t>ガク</t>
    </rPh>
    <phoneticPr fontId="4"/>
  </si>
  <si>
    <t>小　　計</t>
  </si>
  <si>
    <t>（１）物件費</t>
  </si>
  <si>
    <t>２</t>
  </si>
  <si>
    <t>（２）維持補修費</t>
  </si>
  <si>
    <t>（３）減価償却費</t>
  </si>
  <si>
    <t>（１）社会保障給付</t>
    <rPh sb="3" eb="5">
      <t>シャカイ</t>
    </rPh>
    <rPh sb="5" eb="7">
      <t>ホショウ</t>
    </rPh>
    <rPh sb="7" eb="9">
      <t>キュウフ</t>
    </rPh>
    <phoneticPr fontId="4"/>
  </si>
  <si>
    <t>３</t>
    <phoneticPr fontId="4"/>
  </si>
  <si>
    <t>（２）補助金等</t>
    <rPh sb="5" eb="6">
      <t>キン</t>
    </rPh>
    <phoneticPr fontId="4"/>
  </si>
  <si>
    <t>（３）他会計等への支出額</t>
    <rPh sb="3" eb="4">
      <t>タ</t>
    </rPh>
    <rPh sb="4" eb="6">
      <t>カイケイ</t>
    </rPh>
    <rPh sb="6" eb="7">
      <t>トウ</t>
    </rPh>
    <rPh sb="9" eb="11">
      <t>シシュツ</t>
    </rPh>
    <rPh sb="11" eb="12">
      <t>ガク</t>
    </rPh>
    <phoneticPr fontId="4"/>
  </si>
  <si>
    <t>（４）他団体への
　　　公共資産整備補助金等</t>
    <rPh sb="3" eb="4">
      <t>タ</t>
    </rPh>
    <rPh sb="4" eb="6">
      <t>ダンタイ</t>
    </rPh>
    <rPh sb="12" eb="14">
      <t>コウキョウ</t>
    </rPh>
    <rPh sb="14" eb="16">
      <t>シサン</t>
    </rPh>
    <rPh sb="16" eb="18">
      <t>セイビ</t>
    </rPh>
    <rPh sb="18" eb="21">
      <t>ホジョキン</t>
    </rPh>
    <rPh sb="21" eb="22">
      <t>ナド</t>
    </rPh>
    <phoneticPr fontId="4"/>
  </si>
  <si>
    <t>４</t>
    <phoneticPr fontId="4"/>
  </si>
  <si>
    <t>（１）支払利息</t>
    <rPh sb="3" eb="5">
      <t>シハライ</t>
    </rPh>
    <rPh sb="5" eb="7">
      <t>リソク</t>
    </rPh>
    <phoneticPr fontId="4"/>
  </si>
  <si>
    <t>（２）回収不能見込計上額</t>
    <phoneticPr fontId="4"/>
  </si>
  <si>
    <t>（３）その他行政コスト</t>
    <rPh sb="5" eb="6">
      <t>タ</t>
    </rPh>
    <rPh sb="6" eb="8">
      <t>ギョウセイ</t>
    </rPh>
    <phoneticPr fontId="4"/>
  </si>
  <si>
    <t>経常行政コスト　ａ</t>
    <rPh sb="0" eb="2">
      <t>ケイジョウ</t>
    </rPh>
    <phoneticPr fontId="4"/>
  </si>
  <si>
    <t>（　構　成　比　率　）</t>
  </si>
  <si>
    <t>　【経常収益】</t>
    <rPh sb="2" eb="4">
      <t>ケイジョウ</t>
    </rPh>
    <rPh sb="4" eb="6">
      <t>シュウエキ</t>
    </rPh>
    <phoneticPr fontId="4"/>
  </si>
  <si>
    <t>一般財源
振替額</t>
    <rPh sb="0" eb="2">
      <t>イッパン</t>
    </rPh>
    <rPh sb="2" eb="4">
      <t>ザイゲン</t>
    </rPh>
    <rPh sb="5" eb="7">
      <t>フリカエ</t>
    </rPh>
    <rPh sb="7" eb="8">
      <t>ガク</t>
    </rPh>
    <phoneticPr fontId="4"/>
  </si>
  <si>
    <t>使用料・手数料</t>
    <phoneticPr fontId="4"/>
  </si>
  <si>
    <t>分担金・負担金・寄附金</t>
    <rPh sb="0" eb="3">
      <t>ブンタンキン</t>
    </rPh>
    <rPh sb="4" eb="7">
      <t>フタンキン</t>
    </rPh>
    <rPh sb="8" eb="11">
      <t>キフキン</t>
    </rPh>
    <phoneticPr fontId="4"/>
  </si>
  <si>
    <t>３</t>
  </si>
  <si>
    <t>保険料</t>
    <rPh sb="0" eb="3">
      <t>ホケンリョウ</t>
    </rPh>
    <phoneticPr fontId="4"/>
  </si>
  <si>
    <t>４</t>
  </si>
  <si>
    <t>事業収益</t>
    <rPh sb="0" eb="2">
      <t>ジギョウ</t>
    </rPh>
    <rPh sb="2" eb="4">
      <t>シュウエキ</t>
    </rPh>
    <phoneticPr fontId="4"/>
  </si>
  <si>
    <t>５</t>
  </si>
  <si>
    <t>その他特定行政サービス収入</t>
    <rPh sb="2" eb="3">
      <t>タ</t>
    </rPh>
    <rPh sb="3" eb="5">
      <t>トクテイ</t>
    </rPh>
    <rPh sb="5" eb="7">
      <t>ギョウセイ</t>
    </rPh>
    <rPh sb="11" eb="13">
      <t>シュウニュウ</t>
    </rPh>
    <phoneticPr fontId="4"/>
  </si>
  <si>
    <t>６</t>
  </si>
  <si>
    <t>他会計補助金等</t>
    <rPh sb="0" eb="1">
      <t>ホカ</t>
    </rPh>
    <rPh sb="1" eb="3">
      <t>カイケイ</t>
    </rPh>
    <rPh sb="3" eb="6">
      <t>ホジョキン</t>
    </rPh>
    <rPh sb="6" eb="7">
      <t>トウ</t>
    </rPh>
    <phoneticPr fontId="4"/>
  </si>
  <si>
    <t>経常収益　b</t>
    <rPh sb="0" eb="2">
      <t>ケイジョウ</t>
    </rPh>
    <rPh sb="2" eb="4">
      <t>シュウエキ</t>
    </rPh>
    <phoneticPr fontId="4"/>
  </si>
  <si>
    <t>ｂ／ａ</t>
    <phoneticPr fontId="4"/>
  </si>
  <si>
    <t>（差引）純経常行政コスト　　ａ－ｂ　　</t>
    <rPh sb="1" eb="3">
      <t>サシヒキ</t>
    </rPh>
    <rPh sb="4" eb="5">
      <t>ジュン</t>
    </rPh>
    <rPh sb="5" eb="7">
      <t>ケイジョウ</t>
    </rPh>
    <rPh sb="7" eb="9">
      <t>ギョウセイ</t>
    </rPh>
    <phoneticPr fontId="4"/>
  </si>
  <si>
    <t>連結行政コスト計算書　内訳表（目的別）</t>
    <rPh sb="0" eb="2">
      <t>レンケツ</t>
    </rPh>
    <rPh sb="2" eb="4">
      <t>ギョウセイ</t>
    </rPh>
    <rPh sb="7" eb="10">
      <t>ケイサンショ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</si>
  <si>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</si>
  <si>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4"/>
  </si>
  <si>
    <t>地方独立行政法人</t>
    <rPh sb="0" eb="2">
      <t>チホウ</t>
    </rPh>
    <rPh sb="2" eb="8">
      <t>ドッポウ</t>
    </rPh>
    <phoneticPr fontId="4"/>
  </si>
  <si>
    <t>地方三公社</t>
    <rPh sb="0" eb="2">
      <t>チホウ</t>
    </rPh>
    <rPh sb="2" eb="5">
      <t>サンコウシャ</t>
    </rPh>
    <phoneticPr fontId="4"/>
  </si>
  <si>
    <t>第三セクター等</t>
    <rPh sb="0" eb="1">
      <t>ダイ</t>
    </rPh>
    <rPh sb="1" eb="2">
      <t>サン</t>
    </rPh>
    <rPh sb="6" eb="7">
      <t>トウ</t>
    </rPh>
    <phoneticPr fontId="4"/>
  </si>
  <si>
    <t>公営事業会計</t>
    <rPh sb="0" eb="2">
      <t>コウエイ</t>
    </rPh>
    <rPh sb="2" eb="4">
      <t>ジギョウ</t>
    </rPh>
    <rPh sb="4" eb="5">
      <t>カイ</t>
    </rPh>
    <rPh sb="5" eb="6">
      <t>ケイ</t>
    </rPh>
    <phoneticPr fontId="4"/>
  </si>
  <si>
    <t>(合計)</t>
    <rPh sb="1" eb="3">
      <t>ゴウケイ</t>
    </rPh>
    <phoneticPr fontId="4"/>
  </si>
  <si>
    <t>(相殺消去等)</t>
    <rPh sb="1" eb="3">
      <t>ソウサイ</t>
    </rPh>
    <rPh sb="3" eb="6">
      <t>ショウキョトウ</t>
    </rPh>
    <phoneticPr fontId="4"/>
  </si>
  <si>
    <t>純計</t>
    <rPh sb="0" eb="1">
      <t>ジュン</t>
    </rPh>
    <rPh sb="1" eb="2">
      <t>ケイ</t>
    </rPh>
    <phoneticPr fontId="4"/>
  </si>
  <si>
    <t>(単純合計)</t>
    <rPh sb="1" eb="3">
      <t>タンジュン</t>
    </rPh>
    <rPh sb="3" eb="5">
      <t>ゴウケイ</t>
    </rPh>
    <phoneticPr fontId="4"/>
  </si>
  <si>
    <t>普通会計</t>
    <rPh sb="0" eb="2">
      <t>フツウ</t>
    </rPh>
    <rPh sb="2" eb="4">
      <t>カイケイ</t>
    </rPh>
    <phoneticPr fontId="4"/>
  </si>
  <si>
    <t>公営企業会計</t>
    <rPh sb="0" eb="2">
      <t>コウエイ</t>
    </rPh>
    <rPh sb="2" eb="4">
      <t>キギョウ</t>
    </rPh>
    <rPh sb="4" eb="6">
      <t>カイケイ</t>
    </rPh>
    <phoneticPr fontId="4"/>
  </si>
  <si>
    <t>その他</t>
    <rPh sb="2" eb="3">
      <t>タ</t>
    </rPh>
    <phoneticPr fontId="8"/>
  </si>
  <si>
    <t>坂出、宇多津
広域行政</t>
    <rPh sb="0" eb="2">
      <t>サカイデ</t>
    </rPh>
    <rPh sb="3" eb="6">
      <t>ウタヅ</t>
    </rPh>
    <rPh sb="7" eb="9">
      <t>コウイキ</t>
    </rPh>
    <rPh sb="9" eb="11">
      <t>ギョウセイ</t>
    </rPh>
    <phoneticPr fontId="4"/>
  </si>
  <si>
    <t>後期高齢者医
療広域連合</t>
    <rPh sb="0" eb="2">
      <t>コウキ</t>
    </rPh>
    <rPh sb="2" eb="5">
      <t>コウレイシャ</t>
    </rPh>
    <rPh sb="5" eb="6">
      <t>イ</t>
    </rPh>
    <rPh sb="7" eb="8">
      <t>リョウ</t>
    </rPh>
    <rPh sb="8" eb="10">
      <t>コウイキ</t>
    </rPh>
    <rPh sb="10" eb="12">
      <t>レンゴウ</t>
    </rPh>
    <phoneticPr fontId="8"/>
  </si>
  <si>
    <t>(合計)</t>
    <phoneticPr fontId="4"/>
  </si>
  <si>
    <t>該当なし</t>
    <rPh sb="0" eb="2">
      <t>ガイトウ</t>
    </rPh>
    <phoneticPr fontId="8"/>
  </si>
  <si>
    <t>坂出市土地
開発公社</t>
    <rPh sb="0" eb="3">
      <t>サカイデシ</t>
    </rPh>
    <rPh sb="3" eb="5">
      <t>トチ</t>
    </rPh>
    <rPh sb="6" eb="7">
      <t>カイ</t>
    </rPh>
    <rPh sb="7" eb="8">
      <t>ハツ</t>
    </rPh>
    <rPh sb="8" eb="10">
      <t>コウシャ</t>
    </rPh>
    <phoneticPr fontId="4"/>
  </si>
  <si>
    <t>(財)坂出市
学校給食会</t>
    <rPh sb="1" eb="2">
      <t>ザイ</t>
    </rPh>
    <rPh sb="3" eb="6">
      <t>サカイデシ</t>
    </rPh>
    <rPh sb="7" eb="9">
      <t>ガッコウ</t>
    </rPh>
    <rPh sb="9" eb="11">
      <t>キュウショク</t>
    </rPh>
    <rPh sb="11" eb="12">
      <t>カイ</t>
    </rPh>
    <phoneticPr fontId="4"/>
  </si>
  <si>
    <t>病院</t>
    <rPh sb="0" eb="2">
      <t>ビョウイン</t>
    </rPh>
    <phoneticPr fontId="4"/>
  </si>
  <si>
    <t>水道</t>
    <rPh sb="0" eb="2">
      <t>スイドウ</t>
    </rPh>
    <phoneticPr fontId="4"/>
  </si>
  <si>
    <t>港湾整備事業</t>
    <rPh sb="0" eb="2">
      <t>コウワン</t>
    </rPh>
    <rPh sb="2" eb="4">
      <t>セイビ</t>
    </rPh>
    <rPh sb="4" eb="6">
      <t>ジギョウ</t>
    </rPh>
    <phoneticPr fontId="4"/>
  </si>
  <si>
    <t>臨海土地造成
事業</t>
    <rPh sb="0" eb="2">
      <t>リンカイ</t>
    </rPh>
    <rPh sb="2" eb="4">
      <t>トチ</t>
    </rPh>
    <rPh sb="4" eb="6">
      <t>ゾウセイ</t>
    </rPh>
    <rPh sb="7" eb="9">
      <t>ジギョウ</t>
    </rPh>
    <phoneticPr fontId="4"/>
  </si>
  <si>
    <t>土地区画整理
事業</t>
    <rPh sb="0" eb="2">
      <t>トチ</t>
    </rPh>
    <rPh sb="2" eb="4">
      <t>クカク</t>
    </rPh>
    <rPh sb="4" eb="6">
      <t>セイリ</t>
    </rPh>
    <rPh sb="7" eb="9">
      <t>ジギョウ</t>
    </rPh>
    <phoneticPr fontId="4"/>
  </si>
  <si>
    <t>下水道事業</t>
    <rPh sb="0" eb="3">
      <t>ゲスイドウ</t>
    </rPh>
    <rPh sb="3" eb="5">
      <t>ジギョウ</t>
    </rPh>
    <phoneticPr fontId="4"/>
  </si>
  <si>
    <t>駐車場整備
事業</t>
    <rPh sb="0" eb="3">
      <t>チュウシャジョウ</t>
    </rPh>
    <rPh sb="3" eb="5">
      <t>セイビ</t>
    </rPh>
    <rPh sb="6" eb="8">
      <t>ジギョウ</t>
    </rPh>
    <phoneticPr fontId="4"/>
  </si>
  <si>
    <t>国民健康保険</t>
    <phoneticPr fontId="4"/>
  </si>
  <si>
    <t>国民健康保険
与島診療所</t>
    <rPh sb="7" eb="8">
      <t>ヨ</t>
    </rPh>
    <rPh sb="8" eb="9">
      <t>シマ</t>
    </rPh>
    <rPh sb="9" eb="11">
      <t>シンリョウ</t>
    </rPh>
    <rPh sb="11" eb="12">
      <t>ショ</t>
    </rPh>
    <phoneticPr fontId="4"/>
  </si>
  <si>
    <t>老人保健</t>
    <rPh sb="0" eb="2">
      <t>ロウジン</t>
    </rPh>
    <rPh sb="2" eb="4">
      <t>ホケン</t>
    </rPh>
    <phoneticPr fontId="4"/>
  </si>
  <si>
    <t>介護保険</t>
    <rPh sb="0" eb="2">
      <t>カイゴ</t>
    </rPh>
    <rPh sb="2" eb="4">
      <t>ホケン</t>
    </rPh>
    <phoneticPr fontId="4"/>
  </si>
  <si>
    <t>介護保険介護
予防支援事業</t>
    <rPh sb="0" eb="2">
      <t>カイゴ</t>
    </rPh>
    <rPh sb="2" eb="4">
      <t>ホケン</t>
    </rPh>
    <rPh sb="4" eb="6">
      <t>カイゴ</t>
    </rPh>
    <rPh sb="7" eb="9">
      <t>ヨボウ</t>
    </rPh>
    <rPh sb="9" eb="11">
      <t>シエン</t>
    </rPh>
    <rPh sb="11" eb="13">
      <t>ジギョウ</t>
    </rPh>
    <phoneticPr fontId="4"/>
  </si>
  <si>
    <t>後期高齢者
医療事業</t>
    <rPh sb="0" eb="2">
      <t>コウキ</t>
    </rPh>
    <rPh sb="2" eb="5">
      <t>コウレイシャ</t>
    </rPh>
    <rPh sb="6" eb="8">
      <t>イリョウ</t>
    </rPh>
    <rPh sb="8" eb="10">
      <t>ジギョウ</t>
    </rPh>
    <phoneticPr fontId="4"/>
  </si>
  <si>
    <t>(A＋B＋C＋D)</t>
    <phoneticPr fontId="4"/>
  </si>
  <si>
    <t>(E+F+G+H+I+J)</t>
    <phoneticPr fontId="4"/>
  </si>
  <si>
    <t>A</t>
    <phoneticPr fontId="4"/>
  </si>
  <si>
    <t>(小計) B</t>
    <rPh sb="1" eb="3">
      <t>ショウケイ</t>
    </rPh>
    <phoneticPr fontId="4"/>
  </si>
  <si>
    <t>(小計) C</t>
    <rPh sb="1" eb="3">
      <t>ショウケイ</t>
    </rPh>
    <phoneticPr fontId="4"/>
  </si>
  <si>
    <t>A＋B＋C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</si>
  <si>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</si>
  <si>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</si>
  <si>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</si>
  <si>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</si>
  <si>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</si>
  <si>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</si>
  <si>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E＋F＋G＋H＋I</t>
    <phoneticPr fontId="4"/>
  </si>
  <si>
    <t>J</t>
    <phoneticPr fontId="4"/>
  </si>
  <si>
    <t>K</t>
    <phoneticPr fontId="4"/>
  </si>
  <si>
    <t>経常行政コスト</t>
    <rPh sb="0" eb="2">
      <t>ケイジョウ</t>
    </rPh>
    <rPh sb="2" eb="4">
      <t>ギョウセイ</t>
    </rPh>
    <phoneticPr fontId="4"/>
  </si>
  <si>
    <t>生活インフラ・国土保全</t>
    <rPh sb="0" eb="2">
      <t>セイカツ</t>
    </rPh>
    <rPh sb="7" eb="9">
      <t>コクド</t>
    </rPh>
    <rPh sb="9" eb="11">
      <t>ホゼン</t>
    </rPh>
    <phoneticPr fontId="4"/>
  </si>
  <si>
    <t>教育</t>
    <rPh sb="0" eb="2">
      <t>キョウイク</t>
    </rPh>
    <phoneticPr fontId="4"/>
  </si>
  <si>
    <t>福祉</t>
    <rPh sb="0" eb="2">
      <t>フクシ</t>
    </rPh>
    <phoneticPr fontId="4"/>
  </si>
  <si>
    <t>環境衛生</t>
    <rPh sb="0" eb="2">
      <t>カンキョウ</t>
    </rPh>
    <rPh sb="2" eb="4">
      <t>エイセイ</t>
    </rPh>
    <phoneticPr fontId="4"/>
  </si>
  <si>
    <t>産業振興</t>
    <rPh sb="0" eb="2">
      <t>サンギョウ</t>
    </rPh>
    <rPh sb="2" eb="4">
      <t>シンコウ</t>
    </rPh>
    <phoneticPr fontId="4"/>
  </si>
  <si>
    <t>消防</t>
    <rPh sb="0" eb="2">
      <t>ショウボウ</t>
    </rPh>
    <phoneticPr fontId="4"/>
  </si>
  <si>
    <t>総務</t>
    <rPh sb="0" eb="2">
      <t>ソウム</t>
    </rPh>
    <phoneticPr fontId="4"/>
  </si>
  <si>
    <t>その他</t>
    <rPh sb="2" eb="3">
      <t>タ</t>
    </rPh>
    <phoneticPr fontId="4"/>
  </si>
  <si>
    <t>支払利息</t>
    <rPh sb="0" eb="2">
      <t>シハライ</t>
    </rPh>
    <rPh sb="2" eb="4">
      <t>リソク</t>
    </rPh>
    <phoneticPr fontId="4"/>
  </si>
  <si>
    <t>回収不能見込計上額</t>
    <rPh sb="0" eb="2">
      <t>カイシュウ</t>
    </rPh>
    <rPh sb="2" eb="4">
      <t>フノウ</t>
    </rPh>
    <rPh sb="4" eb="6">
      <t>ミコ</t>
    </rPh>
    <rPh sb="6" eb="8">
      <t>ケイジョウ</t>
    </rPh>
    <rPh sb="8" eb="9">
      <t>ガク</t>
    </rPh>
    <phoneticPr fontId="4"/>
  </si>
  <si>
    <t>　行政コスト合計</t>
    <rPh sb="1" eb="3">
      <t>ギョウセイ</t>
    </rPh>
    <rPh sb="6" eb="8">
      <t>ゴウケイ</t>
    </rPh>
    <phoneticPr fontId="4"/>
  </si>
  <si>
    <t>経常収益</t>
    <rPh sb="0" eb="2">
      <t>ケイジョウ</t>
    </rPh>
    <rPh sb="2" eb="4">
      <t>シュウエキ</t>
    </rPh>
    <phoneticPr fontId="4"/>
  </si>
  <si>
    <t>使用料・手数料</t>
    <rPh sb="0" eb="2">
      <t>シヨウ</t>
    </rPh>
    <rPh sb="2" eb="3">
      <t>リョウ</t>
    </rPh>
    <rPh sb="4" eb="7">
      <t>テスウリョウ</t>
    </rPh>
    <phoneticPr fontId="4"/>
  </si>
  <si>
    <t>他会計補助金等</t>
    <rPh sb="0" eb="1">
      <t>タ</t>
    </rPh>
    <rPh sb="1" eb="3">
      <t>カイケイ</t>
    </rPh>
    <rPh sb="3" eb="6">
      <t>ホジョキン</t>
    </rPh>
    <rPh sb="6" eb="7">
      <t>ナド</t>
    </rPh>
    <phoneticPr fontId="4"/>
  </si>
  <si>
    <t>　行政サービス収入合計</t>
    <rPh sb="1" eb="3">
      <t>ギョウセイ</t>
    </rPh>
    <rPh sb="7" eb="9">
      <t>シュウニュウ</t>
    </rPh>
    <rPh sb="9" eb="11">
      <t>ゴウケイ</t>
    </rPh>
    <phoneticPr fontId="4"/>
  </si>
  <si>
    <t>（差引）純行政コスト</t>
    <rPh sb="1" eb="2">
      <t>サ</t>
    </rPh>
    <rPh sb="2" eb="3">
      <t>ヒ</t>
    </rPh>
    <rPh sb="4" eb="5">
      <t>ジュン</t>
    </rPh>
    <rPh sb="5" eb="7">
      <t>ギョウセイ</t>
    </rPh>
    <phoneticPr fontId="4"/>
  </si>
  <si>
    <t>連結行政コスト計算書　内訳表（性質別）</t>
    <rPh sb="0" eb="2">
      <t>レンケツ</t>
    </rPh>
    <rPh sb="2" eb="4">
      <t>ギョウセイ</t>
    </rPh>
    <rPh sb="7" eb="10">
      <t>ケイサンショ</t>
    </rPh>
    <phoneticPr fontId="4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</si>
  <si>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4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</si>
  <si>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4"/>
  </si>
  <si>
    <t>人件費</t>
    <phoneticPr fontId="4"/>
  </si>
  <si>
    <t>退職手当引当金繰入等</t>
    <rPh sb="2" eb="4">
      <t>テアテ</t>
    </rPh>
    <phoneticPr fontId="4"/>
  </si>
  <si>
    <t>賞与引当金繰入等</t>
    <rPh sb="0" eb="2">
      <t>ショウヨ</t>
    </rPh>
    <phoneticPr fontId="4"/>
  </si>
  <si>
    <t>物件費</t>
    <phoneticPr fontId="4"/>
  </si>
  <si>
    <t>維持補修費</t>
    <phoneticPr fontId="4"/>
  </si>
  <si>
    <t>減価償却費</t>
    <phoneticPr fontId="4"/>
  </si>
  <si>
    <t>社会保障給付</t>
    <rPh sb="0" eb="2">
      <t>シャカイ</t>
    </rPh>
    <rPh sb="2" eb="4">
      <t>ホショウ</t>
    </rPh>
    <rPh sb="4" eb="6">
      <t>キュウフ</t>
    </rPh>
    <phoneticPr fontId="4"/>
  </si>
  <si>
    <t>補助金等</t>
    <rPh sb="2" eb="3">
      <t>キン</t>
    </rPh>
    <phoneticPr fontId="4"/>
  </si>
  <si>
    <t>他会計等への支出額</t>
    <rPh sb="0" eb="1">
      <t>タ</t>
    </rPh>
    <rPh sb="1" eb="3">
      <t>カイケイ</t>
    </rPh>
    <rPh sb="3" eb="4">
      <t>トウ</t>
    </rPh>
    <rPh sb="6" eb="9">
      <t>シシュツガク</t>
    </rPh>
    <phoneticPr fontId="4"/>
  </si>
  <si>
    <t>他団体への公共資産整備補助金等</t>
    <rPh sb="0" eb="1">
      <t>タ</t>
    </rPh>
    <rPh sb="1" eb="3">
      <t>ダンタイ</t>
    </rPh>
    <rPh sb="5" eb="7">
      <t>コウキョウ</t>
    </rPh>
    <rPh sb="7" eb="9">
      <t>シサン</t>
    </rPh>
    <rPh sb="9" eb="11">
      <t>セイビ</t>
    </rPh>
    <rPh sb="11" eb="14">
      <t>ホジョキン</t>
    </rPh>
    <rPh sb="14" eb="15">
      <t>ナド</t>
    </rPh>
    <phoneticPr fontId="4"/>
  </si>
  <si>
    <t>回収不能見込計上額</t>
    <phoneticPr fontId="4"/>
  </si>
  <si>
    <t>その他行政コスト</t>
    <rPh sb="2" eb="3">
      <t>タ</t>
    </rPh>
    <rPh sb="3" eb="5">
      <t>ギョウセイ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</si>
</sst>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0.0%"/>
    <numFmt numFmtId="178" formatCode="#,##0_);\(#,##0\)"/>
    <numFmt numFmtId="179" formatCode="#,##0;[Red]&quot;△ &quot;#,##0"/>
    <numFmt numFmtId="180" formatCode="&quot;(&quot;0%&quot;)   &quot;;[Red]\-&quot;(&quot;0%&quot;)   &quot;;&quot;－    &quot;"/>
    <numFmt numFmtId="181" formatCode="&quot;(&quot;0.00%&quot;)   &quot;;[Red]\-&quot;(&quot;0.00%&quot;)   &quot;;&quot;－    &quot;"/>
    <numFmt numFmtId="182" formatCode="0.00%;[Red]\-0.00%;&quot;－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>
      <alignment vertical="top"/>
    </xf>
    <xf numFmtId="182" fontId="12" fillId="0" borderId="0" applyFont="0" applyFill="0" applyBorder="0" applyAlignment="0" applyProtection="0"/>
    <xf numFmtId="0" fontId="15" fillId="0" borderId="0" applyFill="0" applyBorder="0" applyProtection="0"/>
    <xf numFmtId="0" fontId="16" fillId="0" borderId="0" applyNumberFormat="0" applyFont="0" applyFill="0" applyBorder="0">
      <alignment horizontal="left" vertical="top" wrapText="1"/>
    </xf>
  </cellStyleXfs>
  <cellXfs count="176">
    <xf numFmtId="0" fontId="0" fillId="0" borderId="0" xfId="0">
      <alignment vertical="center"/>
    </xf>
    <xf numFmtId="0" fontId="2" fillId="0" borderId="0" xfId="3" applyFont="1" applyFill="1" applyAlignment="1">
      <alignment horizontal="center" vertical="center"/>
    </xf>
    <xf numFmtId="0" fontId="1" fillId="0" borderId="0" xfId="3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177" fontId="1" fillId="0" borderId="0" xfId="2" applyNumberFormat="1" applyFont="1" applyFill="1" applyAlignment="1">
      <alignment vertical="center"/>
    </xf>
    <xf numFmtId="0" fontId="1" fillId="0" borderId="0" xfId="3" applyFont="1" applyFill="1" applyAlignment="1">
      <alignment horizontal="right" vertical="center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176" fontId="9" fillId="0" borderId="3" xfId="1" quotePrefix="1" applyNumberFormat="1" applyFont="1" applyFill="1" applyBorder="1" applyAlignment="1">
      <alignment horizontal="center" vertical="center"/>
    </xf>
    <xf numFmtId="176" fontId="1" fillId="0" borderId="4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7" fontId="1" fillId="0" borderId="1" xfId="2" applyNumberFormat="1" applyFont="1" applyFill="1" applyBorder="1" applyAlignment="1">
      <alignment vertical="center"/>
    </xf>
    <xf numFmtId="176" fontId="1" fillId="2" borderId="1" xfId="1" applyNumberFormat="1" applyFont="1" applyFill="1" applyBorder="1" applyAlignment="1">
      <alignment vertical="center"/>
    </xf>
    <xf numFmtId="176" fontId="1" fillId="0" borderId="5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2" borderId="6" xfId="1" applyNumberFormat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vertical="center"/>
    </xf>
    <xf numFmtId="176" fontId="10" fillId="0" borderId="3" xfId="1" quotePrefix="1" applyNumberFormat="1" applyFont="1" applyFill="1" applyBorder="1" applyAlignment="1">
      <alignment horizontal="center" vertical="center"/>
    </xf>
    <xf numFmtId="176" fontId="1" fillId="0" borderId="8" xfId="1" applyNumberFormat="1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vertical="center"/>
    </xf>
    <xf numFmtId="176" fontId="10" fillId="0" borderId="3" xfId="1" quotePrefix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" fillId="0" borderId="12" xfId="1" applyNumberFormat="1" applyFont="1" applyFill="1" applyBorder="1" applyAlignment="1">
      <alignment vertical="center"/>
    </xf>
    <xf numFmtId="177" fontId="1" fillId="0" borderId="12" xfId="2" applyNumberFormat="1" applyFont="1" applyFill="1" applyBorder="1" applyAlignment="1">
      <alignment vertical="center"/>
    </xf>
    <xf numFmtId="176" fontId="1" fillId="2" borderId="12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176" fontId="1" fillId="0" borderId="14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 wrapText="1"/>
    </xf>
    <xf numFmtId="176" fontId="10" fillId="0" borderId="6" xfId="1" quotePrefix="1" applyNumberFormat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1" fillId="0" borderId="15" xfId="1" applyNumberFormat="1" applyFont="1" applyFill="1" applyBorder="1" applyAlignment="1">
      <alignment horizontal="distributed" vertical="center"/>
    </xf>
    <xf numFmtId="176" fontId="1" fillId="0" borderId="2" xfId="1" applyNumberFormat="1" applyFont="1" applyFill="1" applyBorder="1" applyAlignment="1">
      <alignment horizontal="distributed" vertical="center"/>
    </xf>
    <xf numFmtId="176" fontId="1" fillId="0" borderId="16" xfId="1" applyNumberFormat="1" applyFont="1" applyFill="1" applyBorder="1" applyAlignment="1">
      <alignment vertical="center"/>
    </xf>
    <xf numFmtId="176" fontId="1" fillId="0" borderId="4" xfId="1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6" fontId="1" fillId="0" borderId="15" xfId="1" quotePrefix="1" applyNumberFormat="1" applyFont="1" applyFill="1" applyBorder="1" applyAlignment="1">
      <alignment horizontal="center" vertical="center"/>
    </xf>
    <xf numFmtId="176" fontId="1" fillId="0" borderId="17" xfId="1" applyNumberFormat="1" applyFont="1" applyFill="1" applyBorder="1" applyAlignment="1">
      <alignment horizontal="distributed" vertical="center"/>
    </xf>
    <xf numFmtId="176" fontId="1" fillId="0" borderId="18" xfId="1" applyNumberFormat="1" applyFont="1" applyFill="1" applyBorder="1" applyAlignment="1">
      <alignment horizontal="distributed" vertical="center"/>
    </xf>
    <xf numFmtId="176" fontId="1" fillId="2" borderId="9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horizontal="distributed" vertical="center"/>
    </xf>
    <xf numFmtId="176" fontId="1" fillId="0" borderId="16" xfId="1" applyNumberFormat="1" applyFont="1" applyFill="1" applyBorder="1" applyAlignment="1">
      <alignment horizontal="distributed" vertical="center"/>
    </xf>
    <xf numFmtId="176" fontId="1" fillId="0" borderId="4" xfId="1" applyNumberFormat="1" applyFont="1" applyFill="1" applyBorder="1" applyAlignment="1">
      <alignment horizontal="distributed" vertical="center"/>
    </xf>
    <xf numFmtId="176" fontId="1" fillId="0" borderId="16" xfId="1" applyNumberFormat="1" applyFont="1" applyFill="1" applyBorder="1" applyAlignment="1">
      <alignment horizontal="centerContinuous" vertical="center"/>
    </xf>
    <xf numFmtId="176" fontId="1" fillId="0" borderId="18" xfId="1" applyNumberFormat="1" applyFont="1" applyFill="1" applyBorder="1" applyAlignment="1">
      <alignment horizontal="centerContinuous" vertical="center"/>
    </xf>
    <xf numFmtId="176" fontId="1" fillId="0" borderId="15" xfId="1" applyNumberFormat="1" applyFont="1" applyFill="1" applyBorder="1" applyAlignment="1">
      <alignment horizontal="distributed" vertical="center" wrapText="1"/>
    </xf>
    <xf numFmtId="0" fontId="1" fillId="0" borderId="2" xfId="0" applyFont="1" applyBorder="1">
      <alignment vertical="center"/>
    </xf>
    <xf numFmtId="178" fontId="11" fillId="0" borderId="0" xfId="1" applyNumberFormat="1" applyFont="1" applyFill="1" applyAlignment="1">
      <alignment shrinkToFit="1"/>
    </xf>
    <xf numFmtId="178" fontId="11" fillId="0" borderId="0" xfId="1" applyNumberFormat="1" applyFont="1" applyFill="1" applyAlignment="1"/>
    <xf numFmtId="178" fontId="12" fillId="0" borderId="0" xfId="1" applyNumberFormat="1" applyFont="1" applyFill="1" applyAlignment="1"/>
    <xf numFmtId="178" fontId="12" fillId="0" borderId="0" xfId="4" applyNumberFormat="1" applyFont="1" applyFill="1"/>
    <xf numFmtId="179" fontId="12" fillId="0" borderId="0" xfId="1" applyNumberFormat="1" applyFont="1" applyFill="1" applyAlignment="1"/>
    <xf numFmtId="179" fontId="12" fillId="0" borderId="0" xfId="1" applyNumberFormat="1" applyFont="1" applyFill="1" applyAlignment="1">
      <alignment horizontal="right" vertical="center"/>
    </xf>
    <xf numFmtId="179" fontId="12" fillId="0" borderId="0" xfId="4" applyNumberFormat="1" applyFont="1" applyFill="1"/>
    <xf numFmtId="179" fontId="12" fillId="0" borderId="20" xfId="1" applyNumberFormat="1" applyFont="1" applyFill="1" applyBorder="1" applyAlignment="1"/>
    <xf numFmtId="179" fontId="12" fillId="0" borderId="21" xfId="1" applyNumberFormat="1" applyFont="1" applyFill="1" applyBorder="1" applyAlignment="1">
      <alignment horizontal="center"/>
    </xf>
    <xf numFmtId="179" fontId="12" fillId="0" borderId="22" xfId="1" applyNumberFormat="1" applyFont="1" applyFill="1" applyBorder="1" applyAlignment="1">
      <alignment horizontal="center"/>
    </xf>
    <xf numFmtId="179" fontId="12" fillId="0" borderId="23" xfId="1" applyNumberFormat="1" applyFont="1" applyFill="1" applyBorder="1" applyAlignment="1">
      <alignment horizontal="center"/>
    </xf>
    <xf numFmtId="178" fontId="12" fillId="0" borderId="21" xfId="1" applyNumberFormat="1" applyFont="1" applyFill="1" applyBorder="1" applyAlignment="1">
      <alignment horizontal="center" vertical="center"/>
    </xf>
    <xf numFmtId="178" fontId="12" fillId="0" borderId="22" xfId="1" applyNumberFormat="1" applyFont="1" applyFill="1" applyBorder="1" applyAlignment="1">
      <alignment horizontal="center" vertical="center"/>
    </xf>
    <xf numFmtId="178" fontId="12" fillId="0" borderId="23" xfId="1" applyNumberFormat="1" applyFont="1" applyFill="1" applyBorder="1" applyAlignment="1">
      <alignment horizontal="center" vertical="center"/>
    </xf>
    <xf numFmtId="178" fontId="12" fillId="0" borderId="20" xfId="4" applyNumberFormat="1" applyFont="1" applyFill="1" applyBorder="1" applyAlignment="1">
      <alignment horizontal="right" vertical="center"/>
    </xf>
    <xf numFmtId="179" fontId="12" fillId="0" borderId="24" xfId="1" applyNumberFormat="1" applyFont="1" applyFill="1" applyBorder="1" applyAlignment="1"/>
    <xf numFmtId="179" fontId="12" fillId="0" borderId="20" xfId="1" applyNumberFormat="1" applyFont="1" applyFill="1" applyBorder="1" applyAlignment="1">
      <alignment horizontal="center" vertical="center"/>
    </xf>
    <xf numFmtId="179" fontId="12" fillId="0" borderId="22" xfId="1" applyNumberFormat="1" applyFont="1" applyFill="1" applyBorder="1" applyAlignment="1">
      <alignment horizontal="center" vertical="center"/>
    </xf>
    <xf numFmtId="179" fontId="12" fillId="0" borderId="25" xfId="1" applyNumberFormat="1" applyFont="1" applyFill="1" applyBorder="1" applyAlignment="1">
      <alignment horizontal="center" vertical="center"/>
    </xf>
    <xf numFmtId="179" fontId="12" fillId="0" borderId="26" xfId="1" applyNumberFormat="1" applyFont="1" applyFill="1" applyBorder="1" applyAlignment="1">
      <alignment horizontal="center" vertical="center"/>
    </xf>
    <xf numFmtId="179" fontId="12" fillId="0" borderId="27" xfId="1" applyNumberFormat="1" applyFont="1" applyFill="1" applyBorder="1" applyAlignment="1">
      <alignment horizontal="center" vertical="center"/>
    </xf>
    <xf numFmtId="178" fontId="12" fillId="0" borderId="28" xfId="1" applyNumberFormat="1" applyFont="1" applyFill="1" applyBorder="1" applyAlignment="1">
      <alignment horizontal="center" vertical="center" wrapText="1"/>
    </xf>
    <xf numFmtId="178" fontId="12" fillId="0" borderId="26" xfId="1" applyNumberFormat="1" applyFont="1" applyFill="1" applyBorder="1" applyAlignment="1">
      <alignment horizontal="center" vertical="center" wrapText="1"/>
    </xf>
    <xf numFmtId="178" fontId="12" fillId="0" borderId="27" xfId="1" applyNumberFormat="1" applyFont="1" applyFill="1" applyBorder="1" applyAlignment="1">
      <alignment horizontal="center" vertical="center"/>
    </xf>
    <xf numFmtId="178" fontId="12" fillId="0" borderId="25" xfId="1" applyNumberFormat="1" applyFont="1" applyFill="1" applyBorder="1" applyAlignment="1">
      <alignment horizontal="center" vertical="center" wrapText="1"/>
    </xf>
    <xf numFmtId="178" fontId="12" fillId="0" borderId="24" xfId="4" applyNumberFormat="1" applyFont="1" applyFill="1" applyBorder="1" applyAlignment="1">
      <alignment horizontal="center" vertical="center"/>
    </xf>
    <xf numFmtId="179" fontId="12" fillId="0" borderId="0" xfId="4" applyNumberFormat="1" applyFont="1" applyFill="1" applyAlignment="1">
      <alignment vertical="center"/>
    </xf>
    <xf numFmtId="179" fontId="12" fillId="0" borderId="24" xfId="1" applyNumberFormat="1" applyFont="1" applyFill="1" applyBorder="1" applyAlignment="1">
      <alignment horizontal="center" vertical="center"/>
    </xf>
    <xf numFmtId="179" fontId="12" fillId="0" borderId="18" xfId="1" applyNumberFormat="1" applyFont="1" applyFill="1" applyBorder="1" applyAlignment="1">
      <alignment horizontal="center" vertical="center"/>
    </xf>
    <xf numFmtId="179" fontId="12" fillId="0" borderId="4" xfId="1" applyNumberFormat="1" applyFont="1" applyFill="1" applyBorder="1" applyAlignment="1">
      <alignment horizontal="center" vertical="center"/>
    </xf>
    <xf numFmtId="179" fontId="12" fillId="0" borderId="18" xfId="1" applyNumberFormat="1" applyFont="1" applyFill="1" applyBorder="1" applyAlignment="1">
      <alignment horizontal="center" vertical="center" wrapText="1"/>
    </xf>
    <xf numFmtId="179" fontId="12" fillId="0" borderId="29" xfId="1" applyNumberFormat="1" applyFont="1" applyFill="1" applyBorder="1" applyAlignment="1">
      <alignment horizontal="center" vertical="center"/>
    </xf>
    <xf numFmtId="179" fontId="12" fillId="0" borderId="3" xfId="1" applyNumberFormat="1" applyFont="1" applyFill="1" applyBorder="1" applyAlignment="1">
      <alignment horizontal="center" vertical="center"/>
    </xf>
    <xf numFmtId="179" fontId="12" fillId="0" borderId="30" xfId="1" applyNumberFormat="1" applyFont="1" applyFill="1" applyBorder="1" applyAlignment="1">
      <alignment horizontal="center" vertical="center"/>
    </xf>
    <xf numFmtId="178" fontId="12" fillId="0" borderId="31" xfId="1" applyNumberFormat="1" applyFont="1" applyFill="1" applyBorder="1" applyAlignment="1">
      <alignment horizontal="center" vertical="center" wrapText="1"/>
    </xf>
    <xf numFmtId="178" fontId="12" fillId="0" borderId="3" xfId="1" applyNumberFormat="1" applyFont="1" applyFill="1" applyBorder="1" applyAlignment="1">
      <alignment horizontal="center" vertical="center" wrapText="1"/>
    </xf>
    <xf numFmtId="178" fontId="12" fillId="0" borderId="30" xfId="1" applyNumberFormat="1" applyFont="1" applyFill="1" applyBorder="1" applyAlignment="1">
      <alignment horizontal="center" vertical="center"/>
    </xf>
    <xf numFmtId="178" fontId="12" fillId="0" borderId="29" xfId="1" applyNumberFormat="1" applyFont="1" applyFill="1" applyBorder="1" applyAlignment="1">
      <alignment horizontal="center" vertical="center" wrapText="1"/>
    </xf>
    <xf numFmtId="179" fontId="12" fillId="0" borderId="32" xfId="1" applyNumberFormat="1" applyFont="1" applyFill="1" applyBorder="1" applyAlignment="1">
      <alignment horizontal="center" vertical="center"/>
    </xf>
    <xf numFmtId="179" fontId="12" fillId="0" borderId="6" xfId="1" applyNumberFormat="1" applyFont="1" applyFill="1" applyBorder="1" applyAlignment="1">
      <alignment horizontal="center" vertical="center"/>
    </xf>
    <xf numFmtId="179" fontId="12" fillId="0" borderId="6" xfId="1" applyNumberFormat="1" applyFont="1" applyFill="1" applyBorder="1" applyAlignment="1">
      <alignment horizontal="center" vertical="center"/>
    </xf>
    <xf numFmtId="179" fontId="12" fillId="0" borderId="6" xfId="1" applyNumberFormat="1" applyFont="1" applyFill="1" applyBorder="1" applyAlignment="1">
      <alignment horizontal="center" vertical="center" wrapText="1"/>
    </xf>
    <xf numFmtId="179" fontId="12" fillId="0" borderId="33" xfId="1" applyNumberFormat="1" applyFont="1" applyFill="1" applyBorder="1" applyAlignment="1">
      <alignment horizontal="center" vertical="center" wrapText="1"/>
    </xf>
    <xf numFmtId="179" fontId="12" fillId="0" borderId="29" xfId="1" applyNumberFormat="1" applyFont="1" applyFill="1" applyBorder="1" applyAlignment="1">
      <alignment horizontal="center" vertical="center"/>
    </xf>
    <xf numFmtId="179" fontId="12" fillId="0" borderId="3" xfId="1" applyNumberFormat="1" applyFont="1" applyFill="1" applyBorder="1" applyAlignment="1">
      <alignment horizontal="center" vertical="center"/>
    </xf>
    <xf numFmtId="179" fontId="12" fillId="0" borderId="30" xfId="1" applyNumberFormat="1" applyFont="1" applyFill="1" applyBorder="1" applyAlignment="1">
      <alignment horizontal="center" vertical="center"/>
    </xf>
    <xf numFmtId="178" fontId="12" fillId="0" borderId="24" xfId="4" applyNumberFormat="1" applyFont="1" applyFill="1" applyBorder="1" applyAlignment="1">
      <alignment horizontal="right" vertical="center"/>
    </xf>
    <xf numFmtId="179" fontId="12" fillId="0" borderId="34" xfId="1" applyNumberFormat="1" applyFont="1" applyFill="1" applyBorder="1" applyAlignment="1"/>
    <xf numFmtId="179" fontId="12" fillId="0" borderId="34" xfId="1" applyNumberFormat="1" applyFont="1" applyFill="1" applyBorder="1" applyAlignment="1">
      <alignment horizontal="right" vertical="center"/>
    </xf>
    <xf numFmtId="179" fontId="12" fillId="0" borderId="35" xfId="1" applyNumberFormat="1" applyFont="1" applyFill="1" applyBorder="1" applyAlignment="1">
      <alignment horizontal="center" vertical="center"/>
    </xf>
    <xf numFmtId="179" fontId="12" fillId="0" borderId="36" xfId="1" applyNumberFormat="1" applyFont="1" applyFill="1" applyBorder="1" applyAlignment="1">
      <alignment horizontal="center" vertical="center"/>
    </xf>
    <xf numFmtId="179" fontId="12" fillId="0" borderId="36" xfId="1" applyNumberFormat="1" applyFont="1" applyFill="1" applyBorder="1" applyAlignment="1">
      <alignment horizontal="center" vertical="center"/>
    </xf>
    <xf numFmtId="179" fontId="12" fillId="0" borderId="37" xfId="1" applyNumberFormat="1" applyFont="1" applyFill="1" applyBorder="1" applyAlignment="1">
      <alignment horizontal="center" vertical="center"/>
    </xf>
    <xf numFmtId="179" fontId="12" fillId="0" borderId="38" xfId="1" applyNumberFormat="1" applyFont="1" applyFill="1" applyBorder="1" applyAlignment="1">
      <alignment horizontal="right" vertical="center"/>
    </xf>
    <xf numFmtId="179" fontId="12" fillId="0" borderId="36" xfId="1" applyNumberFormat="1" applyFont="1" applyFill="1" applyBorder="1" applyAlignment="1">
      <alignment horizontal="right" vertical="center"/>
    </xf>
    <xf numFmtId="179" fontId="12" fillId="0" borderId="39" xfId="1" applyNumberFormat="1" applyFont="1" applyFill="1" applyBorder="1" applyAlignment="1">
      <alignment horizontal="right" vertical="center"/>
    </xf>
    <xf numFmtId="178" fontId="12" fillId="0" borderId="35" xfId="1" applyNumberFormat="1" applyFont="1" applyFill="1" applyBorder="1" applyAlignment="1">
      <alignment horizontal="right" vertical="center" wrapText="1"/>
    </xf>
    <xf numFmtId="178" fontId="12" fillId="0" borderId="36" xfId="1" applyNumberFormat="1" applyFont="1" applyFill="1" applyBorder="1" applyAlignment="1">
      <alignment horizontal="right" vertical="center" wrapText="1"/>
    </xf>
    <xf numFmtId="178" fontId="12" fillId="0" borderId="39" xfId="1" applyNumberFormat="1" applyFont="1" applyFill="1" applyBorder="1" applyAlignment="1">
      <alignment horizontal="right" vertical="center"/>
    </xf>
    <xf numFmtId="178" fontId="12" fillId="0" borderId="38" xfId="1" applyNumberFormat="1" applyFont="1" applyFill="1" applyBorder="1" applyAlignment="1">
      <alignment horizontal="right" vertical="center" wrapText="1"/>
    </xf>
    <xf numFmtId="178" fontId="12" fillId="0" borderId="38" xfId="1" applyNumberFormat="1" applyFont="1" applyFill="1" applyBorder="1" applyAlignment="1">
      <alignment horizontal="center" vertical="center" wrapText="1"/>
    </xf>
    <xf numFmtId="178" fontId="12" fillId="0" borderId="34" xfId="4" applyNumberFormat="1" applyFont="1" applyFill="1" applyBorder="1" applyAlignment="1">
      <alignment horizontal="right" vertical="center"/>
    </xf>
    <xf numFmtId="179" fontId="13" fillId="0" borderId="24" xfId="1" applyNumberFormat="1" applyFont="1" applyFill="1" applyBorder="1" applyAlignment="1">
      <alignment vertical="center"/>
    </xf>
    <xf numFmtId="179" fontId="12" fillId="0" borderId="24" xfId="1" applyNumberFormat="1" applyFont="1" applyFill="1" applyBorder="1" applyAlignment="1">
      <alignment vertical="center"/>
    </xf>
    <xf numFmtId="179" fontId="12" fillId="0" borderId="29" xfId="1" applyNumberFormat="1" applyFont="1" applyFill="1" applyBorder="1" applyAlignment="1">
      <alignment vertical="center"/>
    </xf>
    <xf numFmtId="179" fontId="12" fillId="0" borderId="3" xfId="1" applyNumberFormat="1" applyFont="1" applyFill="1" applyBorder="1" applyAlignment="1">
      <alignment vertical="center"/>
    </xf>
    <xf numFmtId="179" fontId="12" fillId="0" borderId="30" xfId="1" applyNumberFormat="1" applyFont="1" applyFill="1" applyBorder="1" applyAlignment="1">
      <alignment vertical="center"/>
    </xf>
    <xf numFmtId="179" fontId="12" fillId="0" borderId="33" xfId="1" applyNumberFormat="1" applyFont="1" applyFill="1" applyBorder="1" applyAlignment="1">
      <alignment vertical="center"/>
    </xf>
    <xf numFmtId="179" fontId="12" fillId="0" borderId="4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179" fontId="12" fillId="0" borderId="41" xfId="1" applyNumberFormat="1" applyFont="1" applyFill="1" applyBorder="1" applyAlignment="1">
      <alignment vertical="center"/>
    </xf>
    <xf numFmtId="179" fontId="14" fillId="0" borderId="42" xfId="1" applyNumberFormat="1" applyFont="1" applyFill="1" applyBorder="1" applyAlignment="1"/>
    <xf numFmtId="179" fontId="12" fillId="0" borderId="42" xfId="1" applyNumberFormat="1" applyFont="1" applyFill="1" applyBorder="1" applyAlignment="1"/>
    <xf numFmtId="179" fontId="12" fillId="0" borderId="43" xfId="1" applyNumberFormat="1" applyFont="1" applyFill="1" applyBorder="1" applyAlignment="1"/>
    <xf numFmtId="179" fontId="12" fillId="0" borderId="9" xfId="1" applyNumberFormat="1" applyFont="1" applyFill="1" applyBorder="1" applyAlignment="1"/>
    <xf numFmtId="179" fontId="12" fillId="0" borderId="16" xfId="1" applyNumberFormat="1" applyFont="1" applyFill="1" applyBorder="1" applyAlignment="1"/>
    <xf numFmtId="179" fontId="12" fillId="0" borderId="44" xfId="1" applyNumberFormat="1" applyFont="1" applyFill="1" applyBorder="1" applyAlignment="1"/>
    <xf numFmtId="179" fontId="12" fillId="0" borderId="4" xfId="1" applyNumberFormat="1" applyFont="1" applyFill="1" applyBorder="1" applyAlignment="1"/>
    <xf numFmtId="179" fontId="12" fillId="0" borderId="45" xfId="1" applyNumberFormat="1" applyFont="1" applyFill="1" applyBorder="1" applyAlignment="1"/>
    <xf numFmtId="179" fontId="12" fillId="0" borderId="0" xfId="4" applyNumberFormat="1" applyFont="1" applyFill="1" applyAlignment="1"/>
    <xf numFmtId="179" fontId="12" fillId="0" borderId="42" xfId="1" applyNumberFormat="1" applyFont="1" applyFill="1" applyBorder="1" applyAlignment="1">
      <alignment horizontal="left" indent="1"/>
    </xf>
    <xf numFmtId="179" fontId="12" fillId="0" borderId="46" xfId="1" applyNumberFormat="1" applyFont="1" applyFill="1" applyBorder="1" applyAlignment="1">
      <alignment horizontal="left" indent="1"/>
    </xf>
    <xf numFmtId="179" fontId="12" fillId="0" borderId="47" xfId="1" applyNumberFormat="1" applyFont="1" applyFill="1" applyBorder="1" applyAlignment="1"/>
    <xf numFmtId="179" fontId="12" fillId="0" borderId="46" xfId="1" applyNumberFormat="1" applyFont="1" applyFill="1" applyBorder="1" applyAlignment="1"/>
    <xf numFmtId="179" fontId="12" fillId="0" borderId="1" xfId="1" applyNumberFormat="1" applyFont="1" applyFill="1" applyBorder="1" applyAlignment="1"/>
    <xf numFmtId="179" fontId="14" fillId="0" borderId="46" xfId="1" applyNumberFormat="1" applyFont="1" applyFill="1" applyBorder="1" applyAlignment="1"/>
    <xf numFmtId="179" fontId="12" fillId="0" borderId="48" xfId="1" applyNumberFormat="1" applyFont="1" applyFill="1" applyBorder="1" applyAlignment="1"/>
    <xf numFmtId="179" fontId="12" fillId="0" borderId="15" xfId="1" applyNumberFormat="1" applyFont="1" applyFill="1" applyBorder="1" applyAlignment="1"/>
    <xf numFmtId="179" fontId="12" fillId="0" borderId="49" xfId="1" applyNumberFormat="1" applyFont="1" applyFill="1" applyBorder="1" applyAlignment="1"/>
    <xf numFmtId="179" fontId="12" fillId="0" borderId="2" xfId="1" applyNumberFormat="1" applyFont="1" applyFill="1" applyBorder="1" applyAlignment="1"/>
    <xf numFmtId="179" fontId="14" fillId="0" borderId="24" xfId="1" applyNumberFormat="1" applyFont="1" applyFill="1" applyBorder="1" applyAlignment="1"/>
    <xf numFmtId="179" fontId="12" fillId="0" borderId="50" xfId="1" applyNumberFormat="1" applyFont="1" applyFill="1" applyBorder="1" applyAlignment="1"/>
    <xf numFmtId="179" fontId="12" fillId="0" borderId="51" xfId="1" applyNumberFormat="1" applyFont="1" applyFill="1" applyBorder="1" applyAlignment="1"/>
    <xf numFmtId="179" fontId="12" fillId="0" borderId="6" xfId="1" applyNumberFormat="1" applyFont="1" applyFill="1" applyBorder="1" applyAlignment="1"/>
    <xf numFmtId="179" fontId="12" fillId="0" borderId="52" xfId="1" applyNumberFormat="1" applyFont="1" applyFill="1" applyBorder="1" applyAlignment="1"/>
    <xf numFmtId="179" fontId="12" fillId="0" borderId="53" xfId="1" applyNumberFormat="1" applyFont="1" applyFill="1" applyBorder="1" applyAlignment="1"/>
    <xf numFmtId="179" fontId="12" fillId="0" borderId="32" xfId="1" applyNumberFormat="1" applyFont="1" applyFill="1" applyBorder="1" applyAlignment="1"/>
    <xf numFmtId="179" fontId="12" fillId="0" borderId="8" xfId="1" applyNumberFormat="1" applyFont="1" applyFill="1" applyBorder="1" applyAlignment="1"/>
    <xf numFmtId="179" fontId="12" fillId="0" borderId="54" xfId="1" applyNumberFormat="1" applyFont="1" applyFill="1" applyBorder="1" applyAlignment="1"/>
    <xf numFmtId="179" fontId="14" fillId="0" borderId="55" xfId="1" applyNumberFormat="1" applyFont="1" applyFill="1" applyBorder="1" applyAlignment="1"/>
    <xf numFmtId="179" fontId="12" fillId="0" borderId="55" xfId="1" applyNumberFormat="1" applyFont="1" applyFill="1" applyBorder="1" applyAlignment="1"/>
    <xf numFmtId="179" fontId="12" fillId="0" borderId="56" xfId="1" applyNumberFormat="1" applyFont="1" applyFill="1" applyBorder="1" applyAlignment="1"/>
    <xf numFmtId="179" fontId="12" fillId="0" borderId="57" xfId="1" applyNumberFormat="1" applyFont="1" applyFill="1" applyBorder="1" applyAlignment="1"/>
    <xf numFmtId="179" fontId="12" fillId="0" borderId="58" xfId="1" applyNumberFormat="1" applyFont="1" applyFill="1" applyBorder="1" applyAlignment="1"/>
    <xf numFmtId="179" fontId="12" fillId="0" borderId="59" xfId="1" applyNumberFormat="1" applyFont="1" applyFill="1" applyBorder="1" applyAlignment="1"/>
    <xf numFmtId="179" fontId="12" fillId="0" borderId="60" xfId="1" applyNumberFormat="1" applyFont="1" applyFill="1" applyBorder="1" applyAlignment="1"/>
    <xf numFmtId="179" fontId="12" fillId="0" borderId="61" xfId="1" applyNumberFormat="1" applyFont="1" applyFill="1" applyBorder="1" applyAlignment="1"/>
    <xf numFmtId="179" fontId="12" fillId="0" borderId="0" xfId="2" applyNumberFormat="1" applyFont="1" applyFill="1" applyAlignment="1"/>
    <xf numFmtId="179" fontId="12" fillId="0" borderId="62" xfId="1" applyNumberFormat="1" applyFont="1" applyFill="1" applyBorder="1" applyAlignment="1">
      <alignment vertical="center"/>
    </xf>
    <xf numFmtId="179" fontId="12" fillId="0" borderId="63" xfId="1" applyNumberFormat="1" applyFont="1" applyFill="1" applyBorder="1" applyAlignment="1">
      <alignment vertical="center"/>
    </xf>
    <xf numFmtId="179" fontId="12" fillId="0" borderId="64" xfId="1" applyNumberFormat="1" applyFont="1" applyFill="1" applyBorder="1" applyAlignment="1"/>
    <xf numFmtId="179" fontId="12" fillId="0" borderId="65" xfId="1" applyNumberFormat="1" applyFont="1" applyFill="1" applyBorder="1" applyAlignment="1"/>
    <xf numFmtId="179" fontId="12" fillId="0" borderId="66" xfId="1" applyNumberFormat="1" applyFont="1" applyFill="1" applyBorder="1" applyAlignment="1"/>
  </cellXfs>
  <cellStyles count="10">
    <cellStyle name="パーセント" xfId="2" builtinId="5"/>
    <cellStyle name="パーセント()" xfId="5"/>
    <cellStyle name="パーセント(0.00)" xfId="6"/>
    <cellStyle name="パーセント[0.00]" xfId="7"/>
    <cellStyle name="桁区切り" xfId="1" builtinId="6"/>
    <cellStyle name="見出し１" xfId="8"/>
    <cellStyle name="折り返し" xfId="9"/>
    <cellStyle name="標準" xfId="0" builtinId="0"/>
    <cellStyle name="標準_16ﾊﾞﾗﾝｽｼｰﾄ 計算書" xfId="4"/>
    <cellStyle name="標準_普通会計３章モデル財務諸表の雛形仕掛中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</xdr:row>
      <xdr:rowOff>19050</xdr:rowOff>
    </xdr:from>
    <xdr:to>
      <xdr:col>8</xdr:col>
      <xdr:colOff>219075</xdr:colOff>
      <xdr:row>3</xdr:row>
      <xdr:rowOff>9525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6505575" y="285750"/>
          <a:ext cx="1790700" cy="466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75" workbookViewId="0">
      <selection activeCell="D26" sqref="D26"/>
    </sheetView>
  </sheetViews>
  <sheetFormatPr defaultRowHeight="13.5" x14ac:dyDescent="0.15"/>
  <cols>
    <col min="1" max="1" width="3.625" style="7" customWidth="1"/>
    <col min="2" max="2" width="26.625" style="7" customWidth="1"/>
    <col min="3" max="16" width="12.625" style="7" customWidth="1"/>
    <col min="17" max="17" width="2.25" style="7" customWidth="1"/>
    <col min="18" max="16384" width="9" style="7"/>
  </cols>
  <sheetData>
    <row r="1" spans="1:18" s="2" customFormat="1" ht="2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5" customFormat="1" ht="18.7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</row>
    <row r="3" spans="1:18" s="5" customFormat="1" ht="18.75" customHeight="1" x14ac:dyDescent="0.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</row>
    <row r="4" spans="1:18" ht="24.75" customHeight="1" x14ac:dyDescent="0.15">
      <c r="A4" s="6" t="s">
        <v>3</v>
      </c>
      <c r="K4" s="8"/>
      <c r="L4" s="8"/>
      <c r="O4" s="9" t="s">
        <v>4</v>
      </c>
    </row>
    <row r="5" spans="1:18" s="4" customFormat="1" ht="27" x14ac:dyDescent="0.15">
      <c r="A5" s="10"/>
      <c r="B5" s="11"/>
      <c r="C5" s="10" t="s">
        <v>5</v>
      </c>
      <c r="D5" s="12" t="s">
        <v>6</v>
      </c>
      <c r="E5" s="13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3" t="s">
        <v>16</v>
      </c>
      <c r="O5" s="13" t="s">
        <v>17</v>
      </c>
      <c r="P5" s="14"/>
    </row>
    <row r="6" spans="1:18" ht="26.25" customHeight="1" x14ac:dyDescent="0.15">
      <c r="A6" s="15"/>
      <c r="B6" s="16" t="s">
        <v>18</v>
      </c>
      <c r="C6" s="17">
        <f>SUM(E6:O6)</f>
        <v>6344282</v>
      </c>
      <c r="D6" s="18">
        <f>C6/C$23</f>
        <v>0.15626234138069967</v>
      </c>
      <c r="E6" s="19">
        <v>306284</v>
      </c>
      <c r="F6" s="19">
        <v>1027431</v>
      </c>
      <c r="G6" s="19">
        <v>800374</v>
      </c>
      <c r="H6" s="19">
        <v>2341653</v>
      </c>
      <c r="I6" s="19">
        <v>191610</v>
      </c>
      <c r="J6" s="19">
        <v>585913</v>
      </c>
      <c r="K6" s="19">
        <v>864325</v>
      </c>
      <c r="L6" s="19">
        <v>226692</v>
      </c>
      <c r="M6" s="20"/>
      <c r="N6" s="20"/>
      <c r="O6" s="19">
        <v>0</v>
      </c>
      <c r="P6" s="21"/>
    </row>
    <row r="7" spans="1:18" ht="26.25" customHeight="1" x14ac:dyDescent="0.15">
      <c r="A7" s="15"/>
      <c r="B7" s="16" t="s">
        <v>19</v>
      </c>
      <c r="C7" s="17">
        <f>SUM(E7:O7)</f>
        <v>735950</v>
      </c>
      <c r="D7" s="18">
        <f>C7/C$23</f>
        <v>1.8126758889205417E-2</v>
      </c>
      <c r="E7" s="22">
        <v>35830</v>
      </c>
      <c r="F7" s="22">
        <v>114828</v>
      </c>
      <c r="G7" s="22">
        <v>57639</v>
      </c>
      <c r="H7" s="22">
        <v>322155</v>
      </c>
      <c r="I7" s="22">
        <v>23751</v>
      </c>
      <c r="J7" s="22">
        <v>74161</v>
      </c>
      <c r="K7" s="22">
        <v>100433</v>
      </c>
      <c r="L7" s="22">
        <v>7153</v>
      </c>
      <c r="M7" s="23"/>
      <c r="N7" s="23"/>
      <c r="O7" s="22">
        <v>0</v>
      </c>
      <c r="P7" s="21"/>
    </row>
    <row r="8" spans="1:18" ht="26.25" customHeight="1" thickBot="1" x14ac:dyDescent="0.2">
      <c r="A8" s="24" t="s">
        <v>20</v>
      </c>
      <c r="B8" s="25" t="s">
        <v>21</v>
      </c>
      <c r="C8" s="17">
        <f>SUM(E8:O8)</f>
        <v>265884</v>
      </c>
      <c r="D8" s="26">
        <f>C8/C$23</f>
        <v>6.5488350574053854E-3</v>
      </c>
      <c r="E8" s="22">
        <v>17954</v>
      </c>
      <c r="F8" s="22">
        <v>58009</v>
      </c>
      <c r="G8" s="22">
        <v>47267</v>
      </c>
      <c r="H8" s="22">
        <v>36328</v>
      </c>
      <c r="I8" s="22">
        <v>10963</v>
      </c>
      <c r="J8" s="22">
        <v>33485</v>
      </c>
      <c r="K8" s="22">
        <v>48922</v>
      </c>
      <c r="L8" s="22">
        <v>12956</v>
      </c>
      <c r="M8" s="23"/>
      <c r="N8" s="23"/>
      <c r="O8" s="22">
        <v>0</v>
      </c>
      <c r="P8" s="21"/>
    </row>
    <row r="9" spans="1:18" ht="26.25" customHeight="1" thickTop="1" x14ac:dyDescent="0.15">
      <c r="A9" s="27"/>
      <c r="B9" s="28" t="s">
        <v>22</v>
      </c>
      <c r="C9" s="29">
        <f t="shared" ref="C9:L9" si="0">SUM(C6:C8)</f>
        <v>7346116</v>
      </c>
      <c r="D9" s="30">
        <f t="shared" si="0"/>
        <v>0.18093793532731048</v>
      </c>
      <c r="E9" s="29">
        <f t="shared" si="0"/>
        <v>360068</v>
      </c>
      <c r="F9" s="29">
        <f t="shared" si="0"/>
        <v>1200268</v>
      </c>
      <c r="G9" s="29">
        <f t="shared" si="0"/>
        <v>905280</v>
      </c>
      <c r="H9" s="29">
        <f t="shared" si="0"/>
        <v>2700136</v>
      </c>
      <c r="I9" s="29">
        <f t="shared" si="0"/>
        <v>226324</v>
      </c>
      <c r="J9" s="29">
        <f t="shared" si="0"/>
        <v>693559</v>
      </c>
      <c r="K9" s="29">
        <f t="shared" si="0"/>
        <v>1013680</v>
      </c>
      <c r="L9" s="29">
        <f t="shared" si="0"/>
        <v>246801</v>
      </c>
      <c r="M9" s="31"/>
      <c r="N9" s="31"/>
      <c r="O9" s="29">
        <f>SUM(O6:O8)</f>
        <v>0</v>
      </c>
      <c r="P9" s="21"/>
    </row>
    <row r="10" spans="1:18" ht="26.25" customHeight="1" x14ac:dyDescent="0.15">
      <c r="A10" s="32"/>
      <c r="B10" s="17" t="s">
        <v>23</v>
      </c>
      <c r="C10" s="17">
        <f>SUM(E10:O10)</f>
        <v>4651851</v>
      </c>
      <c r="D10" s="18">
        <f>C10/C$23</f>
        <v>0.11457705206265251</v>
      </c>
      <c r="E10" s="19">
        <v>180727</v>
      </c>
      <c r="F10" s="19">
        <v>855124</v>
      </c>
      <c r="G10" s="19">
        <v>575746</v>
      </c>
      <c r="H10" s="19">
        <v>2407301</v>
      </c>
      <c r="I10" s="19">
        <v>63085</v>
      </c>
      <c r="J10" s="19">
        <v>57853</v>
      </c>
      <c r="K10" s="19">
        <v>497579</v>
      </c>
      <c r="L10" s="19">
        <v>14436</v>
      </c>
      <c r="M10" s="20"/>
      <c r="N10" s="20"/>
      <c r="O10" s="19">
        <v>0</v>
      </c>
      <c r="P10" s="21"/>
    </row>
    <row r="11" spans="1:18" ht="26.25" customHeight="1" x14ac:dyDescent="0.15">
      <c r="A11" s="33" t="s">
        <v>24</v>
      </c>
      <c r="B11" s="17" t="s">
        <v>25</v>
      </c>
      <c r="C11" s="17">
        <f>SUM(E11:O11)</f>
        <v>362376</v>
      </c>
      <c r="D11" s="18">
        <f>C11/C$23</f>
        <v>8.925473713207014E-3</v>
      </c>
      <c r="E11" s="19">
        <v>157261</v>
      </c>
      <c r="F11" s="19">
        <v>24237</v>
      </c>
      <c r="G11" s="19">
        <v>2253</v>
      </c>
      <c r="H11" s="19">
        <v>168362</v>
      </c>
      <c r="I11" s="19">
        <v>3249</v>
      </c>
      <c r="J11" s="19">
        <v>4439</v>
      </c>
      <c r="K11" s="19">
        <v>2575</v>
      </c>
      <c r="L11" s="19">
        <v>0</v>
      </c>
      <c r="M11" s="20"/>
      <c r="N11" s="20"/>
      <c r="O11" s="20"/>
      <c r="P11" s="21"/>
    </row>
    <row r="12" spans="1:18" ht="26.25" customHeight="1" thickBot="1" x14ac:dyDescent="0.2">
      <c r="A12" s="34"/>
      <c r="B12" s="35" t="s">
        <v>26</v>
      </c>
      <c r="C12" s="35">
        <f>SUM(E12:O12)</f>
        <v>3201860</v>
      </c>
      <c r="D12" s="36">
        <f>C12/C$23</f>
        <v>7.886316219443068E-2</v>
      </c>
      <c r="E12" s="37">
        <v>1749170</v>
      </c>
      <c r="F12" s="37">
        <v>347202</v>
      </c>
      <c r="G12" s="37">
        <v>50466</v>
      </c>
      <c r="H12" s="37">
        <v>781487</v>
      </c>
      <c r="I12" s="37">
        <v>101116</v>
      </c>
      <c r="J12" s="37">
        <v>92607</v>
      </c>
      <c r="K12" s="37">
        <v>79812</v>
      </c>
      <c r="L12" s="37">
        <v>0</v>
      </c>
      <c r="M12" s="38"/>
      <c r="N12" s="38"/>
      <c r="O12" s="38"/>
      <c r="P12" s="21"/>
    </row>
    <row r="13" spans="1:18" ht="26.25" customHeight="1" thickTop="1" x14ac:dyDescent="0.15">
      <c r="A13" s="27"/>
      <c r="B13" s="28" t="s">
        <v>22</v>
      </c>
      <c r="C13" s="27">
        <f t="shared" ref="C13:M13" si="1">SUM(C10:C12)</f>
        <v>8216087</v>
      </c>
      <c r="D13" s="39">
        <f t="shared" si="1"/>
        <v>0.2023656879702902</v>
      </c>
      <c r="E13" s="27">
        <f t="shared" si="1"/>
        <v>2087158</v>
      </c>
      <c r="F13" s="27">
        <f t="shared" si="1"/>
        <v>1226563</v>
      </c>
      <c r="G13" s="27">
        <f t="shared" si="1"/>
        <v>628465</v>
      </c>
      <c r="H13" s="27">
        <f t="shared" si="1"/>
        <v>3357150</v>
      </c>
      <c r="I13" s="27">
        <f t="shared" si="1"/>
        <v>167450</v>
      </c>
      <c r="J13" s="27">
        <f t="shared" si="1"/>
        <v>154899</v>
      </c>
      <c r="K13" s="27">
        <f t="shared" si="1"/>
        <v>579966</v>
      </c>
      <c r="L13" s="27">
        <f t="shared" si="1"/>
        <v>14436</v>
      </c>
      <c r="M13" s="27">
        <f t="shared" si="1"/>
        <v>0</v>
      </c>
      <c r="N13" s="40"/>
      <c r="O13" s="27">
        <f>SUM(O10:O12)</f>
        <v>0</v>
      </c>
      <c r="P13" s="21"/>
    </row>
    <row r="14" spans="1:18" ht="26.25" customHeight="1" x14ac:dyDescent="0.15">
      <c r="A14" s="32"/>
      <c r="B14" s="41" t="s">
        <v>27</v>
      </c>
      <c r="C14" s="17">
        <f>SUM(E14:O14)</f>
        <v>19409863</v>
      </c>
      <c r="D14" s="18">
        <f>C14/C$23</f>
        <v>0.47807311186019341</v>
      </c>
      <c r="E14" s="20"/>
      <c r="F14" s="19">
        <v>38105</v>
      </c>
      <c r="G14" s="19">
        <v>19260835</v>
      </c>
      <c r="H14" s="19">
        <v>110923</v>
      </c>
      <c r="I14" s="20"/>
      <c r="J14" s="20"/>
      <c r="K14" s="20"/>
      <c r="L14" s="20"/>
      <c r="M14" s="20"/>
      <c r="N14" s="20"/>
      <c r="O14" s="20"/>
      <c r="P14" s="21"/>
    </row>
    <row r="15" spans="1:18" ht="26.25" customHeight="1" x14ac:dyDescent="0.15">
      <c r="A15" s="33" t="s">
        <v>28</v>
      </c>
      <c r="B15" s="41" t="s">
        <v>29</v>
      </c>
      <c r="C15" s="17">
        <f>SUM(E15:O15)</f>
        <v>3569682</v>
      </c>
      <c r="D15" s="18">
        <f>C15/C$23</f>
        <v>8.7922773184505157E-2</v>
      </c>
      <c r="E15" s="19">
        <v>137488</v>
      </c>
      <c r="F15" s="19">
        <v>71954</v>
      </c>
      <c r="G15" s="19">
        <v>1893215</v>
      </c>
      <c r="H15" s="19">
        <v>39128</v>
      </c>
      <c r="I15" s="19">
        <v>210808</v>
      </c>
      <c r="J15" s="19">
        <v>19183</v>
      </c>
      <c r="K15" s="19">
        <v>1197173</v>
      </c>
      <c r="L15" s="19">
        <v>733</v>
      </c>
      <c r="M15" s="20"/>
      <c r="N15" s="20"/>
      <c r="O15" s="19">
        <v>0</v>
      </c>
      <c r="P15" s="21"/>
    </row>
    <row r="16" spans="1:18" ht="26.25" customHeight="1" x14ac:dyDescent="0.15">
      <c r="A16" s="33"/>
      <c r="B16" s="41" t="s">
        <v>30</v>
      </c>
      <c r="C16" s="17">
        <f>SUM(E16:O16)</f>
        <v>833</v>
      </c>
      <c r="D16" s="18">
        <f>C16/C$23</f>
        <v>2.0517141320345285E-5</v>
      </c>
      <c r="E16" s="19">
        <v>0</v>
      </c>
      <c r="F16" s="19">
        <v>0</v>
      </c>
      <c r="G16" s="19">
        <v>833</v>
      </c>
      <c r="H16" s="19">
        <v>0</v>
      </c>
      <c r="I16" s="19">
        <v>0</v>
      </c>
      <c r="J16" s="19">
        <v>0</v>
      </c>
      <c r="K16" s="19">
        <v>0</v>
      </c>
      <c r="L16" s="22">
        <v>0</v>
      </c>
      <c r="M16" s="23"/>
      <c r="N16" s="20"/>
      <c r="O16" s="19">
        <v>0</v>
      </c>
      <c r="P16" s="21"/>
    </row>
    <row r="17" spans="1:16" ht="27" customHeight="1" thickBot="1" x14ac:dyDescent="0.2">
      <c r="A17" s="34"/>
      <c r="B17" s="42" t="s">
        <v>31</v>
      </c>
      <c r="C17" s="17">
        <f>SUM(E17:O17)</f>
        <v>313743</v>
      </c>
      <c r="D17" s="18">
        <f>C17/C$23</f>
        <v>7.7276224120877441E-3</v>
      </c>
      <c r="E17" s="19">
        <v>37161</v>
      </c>
      <c r="F17" s="19">
        <v>1402</v>
      </c>
      <c r="G17" s="19">
        <v>7661</v>
      </c>
      <c r="H17" s="19">
        <v>55467</v>
      </c>
      <c r="I17" s="19">
        <v>210594</v>
      </c>
      <c r="J17" s="19">
        <v>0</v>
      </c>
      <c r="K17" s="19">
        <v>1458</v>
      </c>
      <c r="L17" s="22">
        <v>0</v>
      </c>
      <c r="M17" s="38"/>
      <c r="N17" s="20"/>
      <c r="O17" s="19">
        <v>0</v>
      </c>
      <c r="P17" s="21"/>
    </row>
    <row r="18" spans="1:16" ht="26.85" customHeight="1" thickTop="1" x14ac:dyDescent="0.15">
      <c r="A18" s="27"/>
      <c r="B18" s="28" t="s">
        <v>22</v>
      </c>
      <c r="C18" s="29">
        <f t="shared" ref="C18:L18" si="2">SUM(C14:C17)</f>
        <v>23294121</v>
      </c>
      <c r="D18" s="30">
        <f t="shared" si="2"/>
        <v>0.57374402459810669</v>
      </c>
      <c r="E18" s="29">
        <f t="shared" si="2"/>
        <v>174649</v>
      </c>
      <c r="F18" s="29">
        <f t="shared" si="2"/>
        <v>111461</v>
      </c>
      <c r="G18" s="29">
        <f t="shared" si="2"/>
        <v>21162544</v>
      </c>
      <c r="H18" s="29">
        <f t="shared" si="2"/>
        <v>205518</v>
      </c>
      <c r="I18" s="29">
        <f t="shared" si="2"/>
        <v>421402</v>
      </c>
      <c r="J18" s="29">
        <f t="shared" si="2"/>
        <v>19183</v>
      </c>
      <c r="K18" s="29">
        <f t="shared" si="2"/>
        <v>1198631</v>
      </c>
      <c r="L18" s="29">
        <f t="shared" si="2"/>
        <v>733</v>
      </c>
      <c r="M18" s="31"/>
      <c r="N18" s="31"/>
      <c r="O18" s="29">
        <f>SUM(O14:O17)</f>
        <v>0</v>
      </c>
      <c r="P18" s="21"/>
    </row>
    <row r="19" spans="1:16" ht="26.85" customHeight="1" x14ac:dyDescent="0.15">
      <c r="A19" s="43" t="s">
        <v>32</v>
      </c>
      <c r="B19" s="17" t="s">
        <v>33</v>
      </c>
      <c r="C19" s="17">
        <f>SUM(E19:O19)</f>
        <v>750976</v>
      </c>
      <c r="D19" s="18">
        <f>C19/C$23</f>
        <v>1.8496855606467733E-2</v>
      </c>
      <c r="E19" s="20"/>
      <c r="F19" s="20"/>
      <c r="G19" s="20"/>
      <c r="H19" s="20"/>
      <c r="I19" s="20"/>
      <c r="J19" s="20"/>
      <c r="K19" s="20"/>
      <c r="L19" s="20"/>
      <c r="M19" s="19">
        <v>750976</v>
      </c>
      <c r="N19" s="20"/>
      <c r="O19" s="20"/>
      <c r="P19" s="21"/>
    </row>
    <row r="20" spans="1:16" ht="26.85" customHeight="1" x14ac:dyDescent="0.15">
      <c r="A20" s="33"/>
      <c r="B20" s="44" t="s">
        <v>34</v>
      </c>
      <c r="C20" s="44">
        <f>N20</f>
        <v>161258</v>
      </c>
      <c r="D20" s="26">
        <f>C20/C$23</f>
        <v>3.9718525510639138E-3</v>
      </c>
      <c r="E20" s="23"/>
      <c r="F20" s="23"/>
      <c r="G20" s="23"/>
      <c r="H20" s="23"/>
      <c r="I20" s="23"/>
      <c r="J20" s="23"/>
      <c r="K20" s="23"/>
      <c r="L20" s="23"/>
      <c r="M20" s="23"/>
      <c r="N20" s="22">
        <v>161258</v>
      </c>
      <c r="O20" s="23"/>
      <c r="P20" s="21"/>
    </row>
    <row r="21" spans="1:16" ht="26.85" customHeight="1" thickBot="1" x14ac:dyDescent="0.2">
      <c r="A21" s="33"/>
      <c r="B21" s="35" t="s">
        <v>35</v>
      </c>
      <c r="C21" s="35">
        <f>SUM(E21:O21)</f>
        <v>831640</v>
      </c>
      <c r="D21" s="36">
        <f>C21/C$23</f>
        <v>2.0483643946761047E-2</v>
      </c>
      <c r="E21" s="37">
        <v>0</v>
      </c>
      <c r="F21" s="37">
        <v>25</v>
      </c>
      <c r="G21" s="37">
        <v>152383</v>
      </c>
      <c r="H21" s="37">
        <v>65549</v>
      </c>
      <c r="I21" s="37">
        <v>0</v>
      </c>
      <c r="J21" s="37">
        <v>0</v>
      </c>
      <c r="K21" s="37">
        <v>0</v>
      </c>
      <c r="L21" s="37">
        <v>0</v>
      </c>
      <c r="M21" s="38"/>
      <c r="N21" s="38"/>
      <c r="O21" s="37">
        <v>613683</v>
      </c>
      <c r="P21" s="21"/>
    </row>
    <row r="22" spans="1:16" ht="26.85" customHeight="1" thickTop="1" x14ac:dyDescent="0.15">
      <c r="A22" s="27"/>
      <c r="B22" s="45" t="s">
        <v>22</v>
      </c>
      <c r="C22" s="27">
        <f t="shared" ref="C22:O22" si="3">SUM(C19:C21)</f>
        <v>1743874</v>
      </c>
      <c r="D22" s="39">
        <f t="shared" si="3"/>
        <v>4.2952352104292699E-2</v>
      </c>
      <c r="E22" s="27">
        <f t="shared" si="3"/>
        <v>0</v>
      </c>
      <c r="F22" s="27">
        <f t="shared" si="3"/>
        <v>25</v>
      </c>
      <c r="G22" s="27">
        <f t="shared" si="3"/>
        <v>152383</v>
      </c>
      <c r="H22" s="27">
        <f t="shared" si="3"/>
        <v>65549</v>
      </c>
      <c r="I22" s="27">
        <f t="shared" si="3"/>
        <v>0</v>
      </c>
      <c r="J22" s="27">
        <f t="shared" si="3"/>
        <v>0</v>
      </c>
      <c r="K22" s="27">
        <f t="shared" si="3"/>
        <v>0</v>
      </c>
      <c r="L22" s="27">
        <f t="shared" si="3"/>
        <v>0</v>
      </c>
      <c r="M22" s="27">
        <f t="shared" si="3"/>
        <v>750976</v>
      </c>
      <c r="N22" s="27">
        <f t="shared" si="3"/>
        <v>161258</v>
      </c>
      <c r="O22" s="27">
        <f t="shared" si="3"/>
        <v>613683</v>
      </c>
      <c r="P22" s="21"/>
    </row>
    <row r="23" spans="1:16" ht="26.85" customHeight="1" x14ac:dyDescent="0.15">
      <c r="A23" s="46" t="s">
        <v>36</v>
      </c>
      <c r="B23" s="47"/>
      <c r="C23" s="17">
        <f>C9+C13+C18+C22</f>
        <v>40600198</v>
      </c>
      <c r="D23" s="23"/>
      <c r="E23" s="17">
        <f t="shared" ref="E23:N23" si="4">E9+E13+E18+E22</f>
        <v>2621875</v>
      </c>
      <c r="F23" s="17">
        <f t="shared" si="4"/>
        <v>2538317</v>
      </c>
      <c r="G23" s="17">
        <f t="shared" si="4"/>
        <v>22848672</v>
      </c>
      <c r="H23" s="17">
        <f t="shared" si="4"/>
        <v>6328353</v>
      </c>
      <c r="I23" s="17">
        <f t="shared" si="4"/>
        <v>815176</v>
      </c>
      <c r="J23" s="17">
        <f t="shared" si="4"/>
        <v>867641</v>
      </c>
      <c r="K23" s="17">
        <f t="shared" si="4"/>
        <v>2792277</v>
      </c>
      <c r="L23" s="17">
        <f t="shared" si="4"/>
        <v>261970</v>
      </c>
      <c r="M23" s="17">
        <f t="shared" si="4"/>
        <v>750976</v>
      </c>
      <c r="N23" s="17">
        <f t="shared" si="4"/>
        <v>161258</v>
      </c>
      <c r="O23" s="17">
        <f>O9+O13+O18+O22</f>
        <v>613683</v>
      </c>
      <c r="P23" s="21"/>
    </row>
    <row r="24" spans="1:16" ht="26.85" customHeight="1" x14ac:dyDescent="0.15">
      <c r="A24" s="48"/>
      <c r="B24" s="49" t="s">
        <v>37</v>
      </c>
      <c r="C24" s="20"/>
      <c r="D24" s="20"/>
      <c r="E24" s="18">
        <f t="shared" ref="E24:O24" si="5">IF($C23=0,0,E23/$C23)</f>
        <v>6.4577887033949927E-2</v>
      </c>
      <c r="F24" s="18">
        <f t="shared" si="5"/>
        <v>6.2519818253103099E-2</v>
      </c>
      <c r="G24" s="18">
        <f t="shared" si="5"/>
        <v>0.56277242785860304</v>
      </c>
      <c r="H24" s="18">
        <f t="shared" si="5"/>
        <v>0.1558700033925943</v>
      </c>
      <c r="I24" s="18">
        <f t="shared" si="5"/>
        <v>2.0078128683017754E-2</v>
      </c>
      <c r="J24" s="18">
        <f t="shared" si="5"/>
        <v>2.1370363760294962E-2</v>
      </c>
      <c r="K24" s="18">
        <f t="shared" si="5"/>
        <v>6.8774960161524332E-2</v>
      </c>
      <c r="L24" s="18">
        <f t="shared" si="5"/>
        <v>6.4524315866636905E-3</v>
      </c>
      <c r="M24" s="18">
        <f t="shared" si="5"/>
        <v>1.8496855606467733E-2</v>
      </c>
      <c r="N24" s="18">
        <f t="shared" si="5"/>
        <v>3.9718525510639138E-3</v>
      </c>
      <c r="O24" s="18">
        <f t="shared" si="5"/>
        <v>1.5115271112717233E-2</v>
      </c>
      <c r="P24" s="50"/>
    </row>
    <row r="25" spans="1:16" x14ac:dyDescent="0.15">
      <c r="D25" s="51"/>
    </row>
    <row r="26" spans="1:16" ht="27" x14ac:dyDescent="0.15">
      <c r="A26" s="6" t="s">
        <v>38</v>
      </c>
      <c r="K26" s="8"/>
      <c r="L26" s="8"/>
      <c r="P26" s="13" t="s">
        <v>39</v>
      </c>
    </row>
    <row r="27" spans="1:16" ht="26.85" customHeight="1" x14ac:dyDescent="0.15">
      <c r="A27" s="52" t="s">
        <v>20</v>
      </c>
      <c r="B27" s="53" t="s">
        <v>40</v>
      </c>
      <c r="C27" s="17">
        <f t="shared" ref="C27:C32" si="6">SUM(E27:P27)</f>
        <v>902778</v>
      </c>
      <c r="D27" s="20"/>
      <c r="E27" s="19">
        <v>194310</v>
      </c>
      <c r="F27" s="19">
        <v>61112</v>
      </c>
      <c r="G27" s="19">
        <v>112027</v>
      </c>
      <c r="H27" s="19">
        <v>419189</v>
      </c>
      <c r="I27" s="19">
        <v>5622</v>
      </c>
      <c r="J27" s="19">
        <v>22131</v>
      </c>
      <c r="K27" s="19">
        <v>33457</v>
      </c>
      <c r="L27" s="19">
        <v>0</v>
      </c>
      <c r="M27" s="19">
        <v>0</v>
      </c>
      <c r="N27" s="20"/>
      <c r="O27" s="19">
        <v>0</v>
      </c>
      <c r="P27" s="19">
        <v>54930</v>
      </c>
    </row>
    <row r="28" spans="1:16" ht="26.85" customHeight="1" x14ac:dyDescent="0.15">
      <c r="A28" s="52" t="s">
        <v>24</v>
      </c>
      <c r="B28" s="53" t="s">
        <v>41</v>
      </c>
      <c r="C28" s="17">
        <f t="shared" si="6"/>
        <v>7247191</v>
      </c>
      <c r="D28" s="20"/>
      <c r="E28" s="19">
        <v>21401</v>
      </c>
      <c r="F28" s="19">
        <v>2275</v>
      </c>
      <c r="G28" s="19">
        <v>7033874</v>
      </c>
      <c r="H28" s="19">
        <v>18367</v>
      </c>
      <c r="I28" s="19">
        <v>0</v>
      </c>
      <c r="J28" s="19">
        <v>141669</v>
      </c>
      <c r="K28" s="19">
        <v>29605</v>
      </c>
      <c r="L28" s="19">
        <v>0</v>
      </c>
      <c r="M28" s="19">
        <v>0</v>
      </c>
      <c r="N28" s="20"/>
      <c r="O28" s="19">
        <v>0</v>
      </c>
      <c r="P28" s="19">
        <v>0</v>
      </c>
    </row>
    <row r="29" spans="1:16" ht="26.85" customHeight="1" x14ac:dyDescent="0.15">
      <c r="A29" s="52" t="s">
        <v>42</v>
      </c>
      <c r="B29" s="54" t="s">
        <v>43</v>
      </c>
      <c r="C29" s="27">
        <f t="shared" si="6"/>
        <v>2675491</v>
      </c>
      <c r="D29" s="40"/>
      <c r="E29" s="40"/>
      <c r="F29" s="40"/>
      <c r="G29" s="55">
        <v>2675491</v>
      </c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26.85" customHeight="1" x14ac:dyDescent="0.15">
      <c r="A30" s="52" t="s">
        <v>44</v>
      </c>
      <c r="B30" s="54" t="s">
        <v>45</v>
      </c>
      <c r="C30" s="27">
        <f t="shared" si="6"/>
        <v>5207773</v>
      </c>
      <c r="D30" s="40"/>
      <c r="E30" s="55">
        <v>504338</v>
      </c>
      <c r="F30" s="55">
        <v>216976</v>
      </c>
      <c r="G30" s="55">
        <v>49349</v>
      </c>
      <c r="H30" s="55">
        <v>4437110</v>
      </c>
      <c r="I30" s="55">
        <v>0</v>
      </c>
      <c r="J30" s="55">
        <v>0</v>
      </c>
      <c r="K30" s="55">
        <v>0</v>
      </c>
      <c r="L30" s="55">
        <v>0</v>
      </c>
      <c r="M30" s="40"/>
      <c r="N30" s="40"/>
      <c r="O30" s="55">
        <v>0</v>
      </c>
      <c r="P30" s="40"/>
    </row>
    <row r="31" spans="1:16" ht="26.85" customHeight="1" x14ac:dyDescent="0.15">
      <c r="A31" s="52" t="s">
        <v>46</v>
      </c>
      <c r="B31" s="54" t="s">
        <v>47</v>
      </c>
      <c r="C31" s="27">
        <f t="shared" si="6"/>
        <v>61802</v>
      </c>
      <c r="D31" s="40"/>
      <c r="E31" s="55">
        <v>803</v>
      </c>
      <c r="F31" s="55">
        <v>148</v>
      </c>
      <c r="G31" s="55">
        <v>30700</v>
      </c>
      <c r="H31" s="55">
        <v>30151</v>
      </c>
      <c r="I31" s="55">
        <v>0</v>
      </c>
      <c r="J31" s="55">
        <v>0</v>
      </c>
      <c r="K31" s="55">
        <v>0</v>
      </c>
      <c r="L31" s="55">
        <v>0</v>
      </c>
      <c r="M31" s="40"/>
      <c r="N31" s="40"/>
      <c r="O31" s="55">
        <v>0</v>
      </c>
      <c r="P31" s="40"/>
    </row>
    <row r="32" spans="1:16" ht="26.85" customHeight="1" thickBot="1" x14ac:dyDescent="0.2">
      <c r="A32" s="52" t="s">
        <v>48</v>
      </c>
      <c r="B32" s="56" t="s">
        <v>49</v>
      </c>
      <c r="C32" s="35">
        <f t="shared" si="6"/>
        <v>0</v>
      </c>
      <c r="D32" s="38"/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8"/>
      <c r="N32" s="38"/>
      <c r="O32" s="37">
        <v>0</v>
      </c>
      <c r="P32" s="38"/>
    </row>
    <row r="33" spans="1:16" ht="26.85" customHeight="1" thickTop="1" x14ac:dyDescent="0.15">
      <c r="A33" s="57" t="s">
        <v>50</v>
      </c>
      <c r="B33" s="58"/>
      <c r="C33" s="27">
        <f>SUM(E33:O33)</f>
        <v>16040105</v>
      </c>
      <c r="D33" s="40"/>
      <c r="E33" s="27">
        <f>SUM(E27:E32)</f>
        <v>720852</v>
      </c>
      <c r="F33" s="27">
        <f t="shared" ref="F33:M33" si="7">SUM(F27:F32)</f>
        <v>280511</v>
      </c>
      <c r="G33" s="27">
        <f t="shared" si="7"/>
        <v>9901441</v>
      </c>
      <c r="H33" s="27">
        <f t="shared" si="7"/>
        <v>4904817</v>
      </c>
      <c r="I33" s="27">
        <f t="shared" si="7"/>
        <v>5622</v>
      </c>
      <c r="J33" s="27">
        <f t="shared" si="7"/>
        <v>163800</v>
      </c>
      <c r="K33" s="27">
        <f t="shared" si="7"/>
        <v>63062</v>
      </c>
      <c r="L33" s="27">
        <f t="shared" si="7"/>
        <v>0</v>
      </c>
      <c r="M33" s="27">
        <f t="shared" si="7"/>
        <v>0</v>
      </c>
      <c r="N33" s="40"/>
      <c r="O33" s="27">
        <f>SUM(O27:O32)</f>
        <v>0</v>
      </c>
      <c r="P33" s="27">
        <f>SUM(P27:P32)</f>
        <v>54930</v>
      </c>
    </row>
    <row r="34" spans="1:16" ht="26.85" customHeight="1" x14ac:dyDescent="0.15">
      <c r="A34" s="59" t="s">
        <v>51</v>
      </c>
      <c r="B34" s="60"/>
      <c r="C34" s="18">
        <f>IF(C23=0,0,C33/C23)</f>
        <v>0.3950745511142581</v>
      </c>
      <c r="D34" s="20"/>
      <c r="E34" s="18">
        <f t="shared" ref="E34:M34" si="8">IF(E23=0,0,E33/E23)</f>
        <v>0.27493759237187126</v>
      </c>
      <c r="F34" s="18">
        <f t="shared" si="8"/>
        <v>0.11051062574138691</v>
      </c>
      <c r="G34" s="18">
        <f t="shared" si="8"/>
        <v>0.43334864275700574</v>
      </c>
      <c r="H34" s="18">
        <f t="shared" si="8"/>
        <v>0.77505426767438546</v>
      </c>
      <c r="I34" s="18">
        <f t="shared" si="8"/>
        <v>6.8966701669332759E-3</v>
      </c>
      <c r="J34" s="18">
        <f t="shared" si="8"/>
        <v>0.18878775899248654</v>
      </c>
      <c r="K34" s="18">
        <f t="shared" si="8"/>
        <v>2.2584435569966733E-2</v>
      </c>
      <c r="L34" s="18">
        <f t="shared" si="8"/>
        <v>0</v>
      </c>
      <c r="M34" s="18">
        <f t="shared" si="8"/>
        <v>0</v>
      </c>
      <c r="N34" s="20"/>
      <c r="O34" s="18">
        <f>IF(O23=0,0,O33/O23)</f>
        <v>0</v>
      </c>
      <c r="P34" s="20"/>
    </row>
    <row r="35" spans="1:16" x14ac:dyDescent="0.15">
      <c r="D35" s="51"/>
    </row>
    <row r="36" spans="1:16" ht="26.85" customHeight="1" x14ac:dyDescent="0.15">
      <c r="A36" s="61" t="s">
        <v>52</v>
      </c>
      <c r="B36" s="62"/>
      <c r="C36" s="17">
        <f>SUM(E36:P36)</f>
        <v>24505163</v>
      </c>
      <c r="D36" s="20"/>
      <c r="E36" s="17">
        <f t="shared" ref="E36:M36" si="9">E23-E33</f>
        <v>1901023</v>
      </c>
      <c r="F36" s="17">
        <f t="shared" si="9"/>
        <v>2257806</v>
      </c>
      <c r="G36" s="17">
        <f t="shared" si="9"/>
        <v>12947231</v>
      </c>
      <c r="H36" s="17">
        <f t="shared" si="9"/>
        <v>1423536</v>
      </c>
      <c r="I36" s="17">
        <f t="shared" si="9"/>
        <v>809554</v>
      </c>
      <c r="J36" s="17">
        <f t="shared" si="9"/>
        <v>703841</v>
      </c>
      <c r="K36" s="17">
        <f t="shared" si="9"/>
        <v>2729215</v>
      </c>
      <c r="L36" s="17">
        <f>L23-L33</f>
        <v>261970</v>
      </c>
      <c r="M36" s="17">
        <f t="shared" si="9"/>
        <v>750976</v>
      </c>
      <c r="N36" s="17">
        <f>N23-N33</f>
        <v>161258</v>
      </c>
      <c r="O36" s="17">
        <f>O23-O33</f>
        <v>613683</v>
      </c>
      <c r="P36" s="17">
        <f>P23-P33</f>
        <v>-54930</v>
      </c>
    </row>
  </sheetData>
  <mergeCells count="9">
    <mergeCell ref="A23:B23"/>
    <mergeCell ref="A33:B33"/>
    <mergeCell ref="A36:B36"/>
    <mergeCell ref="A1:O1"/>
    <mergeCell ref="A2:O2"/>
    <mergeCell ref="A3:O3"/>
    <mergeCell ref="A11:A12"/>
    <mergeCell ref="A15:A17"/>
    <mergeCell ref="A19:A21"/>
  </mergeCells>
  <phoneticPr fontId="3"/>
  <printOptions horizontalCentered="1" gridLinesSet="0"/>
  <pageMargins left="0.62992125984251968" right="0.55118110236220474" top="0.78" bottom="0.51181102362204722" header="0.59055118110236227" footer="0.39370078740157483"/>
  <pageSetup paperSize="9" scale="60" orientation="landscape" horizontalDpi="4294967292" verticalDpi="300" r:id="rId1"/>
  <headerFooter alignWithMargins="0">
    <oddHeader>&amp;L&amp;14&amp;A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31"/>
  <sheetViews>
    <sheetView view="pageBreakPreview" zoomScale="75" zoomScaleNormal="84" workbookViewId="0">
      <pane xSplit="1" ySplit="7" topLeftCell="B11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RowHeight="13.5" x14ac:dyDescent="0.15"/>
  <cols>
    <col min="1" max="1" width="37" style="67" bestFit="1" customWidth="1"/>
    <col min="2" max="23" width="13.625" style="67" customWidth="1"/>
    <col min="24" max="25" width="10.625" style="67" customWidth="1"/>
    <col min="26" max="32" width="13.625" style="67" customWidth="1"/>
    <col min="33" max="16384" width="9" style="69"/>
  </cols>
  <sheetData>
    <row r="1" spans="1:33" s="66" customFormat="1" ht="21" x14ac:dyDescent="0.2">
      <c r="A1" s="63" t="s">
        <v>53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4"/>
      <c r="V1" s="64"/>
      <c r="W1" s="65"/>
      <c r="X1" s="65"/>
      <c r="Y1" s="65"/>
      <c r="Z1" s="65"/>
      <c r="AA1" s="65"/>
      <c r="AB1" s="65"/>
      <c r="AC1" s="65"/>
      <c r="AD1" s="64"/>
      <c r="AF1" s="65"/>
      <c r="AG1" s="65"/>
    </row>
    <row r="2" spans="1:33" ht="19.5" customHeight="1" thickBot="1" x14ac:dyDescent="0.2">
      <c r="AF2" s="68" t="s">
        <v>4</v>
      </c>
    </row>
    <row r="3" spans="1:33" ht="14.25" thickBot="1" x14ac:dyDescent="0.2">
      <c r="A3" s="70"/>
      <c r="B3" s="71" t="s">
        <v>54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74" t="s">
        <v>55</v>
      </c>
      <c r="V3" s="75"/>
      <c r="W3" s="76"/>
      <c r="X3" s="74" t="s">
        <v>56</v>
      </c>
      <c r="Y3" s="76"/>
      <c r="Z3" s="74" t="s">
        <v>57</v>
      </c>
      <c r="AA3" s="76"/>
      <c r="AB3" s="74" t="s">
        <v>58</v>
      </c>
      <c r="AC3" s="76"/>
      <c r="AD3" s="77"/>
      <c r="AE3" s="77"/>
      <c r="AF3" s="77"/>
    </row>
    <row r="4" spans="1:33" s="89" customFormat="1" ht="15" customHeight="1" thickBot="1" x14ac:dyDescent="0.2">
      <c r="A4" s="78"/>
      <c r="B4" s="79"/>
      <c r="C4" s="80" t="s">
        <v>59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 t="s">
        <v>60</v>
      </c>
      <c r="S4" s="82" t="s">
        <v>61</v>
      </c>
      <c r="T4" s="83" t="s">
        <v>62</v>
      </c>
      <c r="U4" s="84"/>
      <c r="V4" s="85"/>
      <c r="W4" s="86"/>
      <c r="X4" s="87"/>
      <c r="Y4" s="86"/>
      <c r="Z4" s="87"/>
      <c r="AA4" s="86"/>
      <c r="AB4" s="87"/>
      <c r="AC4" s="86"/>
      <c r="AD4" s="88" t="s">
        <v>63</v>
      </c>
      <c r="AE4" s="88" t="s">
        <v>61</v>
      </c>
      <c r="AF4" s="88" t="s">
        <v>62</v>
      </c>
    </row>
    <row r="5" spans="1:33" s="89" customFormat="1" ht="15" customHeight="1" x14ac:dyDescent="0.15">
      <c r="A5" s="78"/>
      <c r="B5" s="90" t="s">
        <v>64</v>
      </c>
      <c r="C5" s="91" t="s">
        <v>65</v>
      </c>
      <c r="D5" s="91"/>
      <c r="E5" s="92"/>
      <c r="F5" s="93" t="s">
        <v>66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95"/>
      <c r="T5" s="96"/>
      <c r="U5" s="97" t="s">
        <v>67</v>
      </c>
      <c r="V5" s="98" t="s">
        <v>68</v>
      </c>
      <c r="W5" s="99" t="s">
        <v>69</v>
      </c>
      <c r="X5" s="100" t="s">
        <v>70</v>
      </c>
      <c r="Y5" s="99" t="s">
        <v>69</v>
      </c>
      <c r="Z5" s="100" t="s">
        <v>71</v>
      </c>
      <c r="AA5" s="99" t="s">
        <v>69</v>
      </c>
      <c r="AB5" s="100" t="s">
        <v>72</v>
      </c>
      <c r="AC5" s="99" t="s">
        <v>69</v>
      </c>
      <c r="AD5" s="88"/>
      <c r="AE5" s="88"/>
      <c r="AF5" s="88"/>
    </row>
    <row r="6" spans="1:33" s="89" customFormat="1" ht="15" customHeight="1" x14ac:dyDescent="0.15">
      <c r="A6" s="78"/>
      <c r="B6" s="90"/>
      <c r="C6" s="101" t="s">
        <v>73</v>
      </c>
      <c r="D6" s="102" t="s">
        <v>74</v>
      </c>
      <c r="E6" s="103"/>
      <c r="F6" s="102" t="s">
        <v>75</v>
      </c>
      <c r="G6" s="104" t="s">
        <v>76</v>
      </c>
      <c r="H6" s="104" t="s">
        <v>77</v>
      </c>
      <c r="I6" s="102" t="s">
        <v>78</v>
      </c>
      <c r="J6" s="104" t="s">
        <v>79</v>
      </c>
      <c r="K6" s="102" t="s">
        <v>80</v>
      </c>
      <c r="L6" s="104" t="s">
        <v>81</v>
      </c>
      <c r="M6" s="102" t="s">
        <v>82</v>
      </c>
      <c r="N6" s="102" t="s">
        <v>83</v>
      </c>
      <c r="O6" s="104" t="s">
        <v>84</v>
      </c>
      <c r="P6" s="104" t="s">
        <v>85</v>
      </c>
      <c r="Q6" s="105"/>
      <c r="R6" s="106"/>
      <c r="S6" s="107"/>
      <c r="T6" s="108" t="s">
        <v>86</v>
      </c>
      <c r="U6" s="97"/>
      <c r="V6" s="98"/>
      <c r="W6" s="99"/>
      <c r="X6" s="100"/>
      <c r="Y6" s="99"/>
      <c r="Z6" s="100"/>
      <c r="AA6" s="99"/>
      <c r="AB6" s="100"/>
      <c r="AC6" s="99"/>
      <c r="AD6" s="109"/>
      <c r="AE6" s="109"/>
      <c r="AF6" s="109" t="s">
        <v>87</v>
      </c>
    </row>
    <row r="7" spans="1:33" s="89" customFormat="1" ht="14.25" customHeight="1" thickBot="1" x14ac:dyDescent="0.2">
      <c r="A7" s="110"/>
      <c r="B7" s="111" t="s">
        <v>88</v>
      </c>
      <c r="C7" s="112"/>
      <c r="D7" s="113"/>
      <c r="E7" s="114" t="s">
        <v>89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5" t="s">
        <v>90</v>
      </c>
      <c r="R7" s="116" t="s">
        <v>91</v>
      </c>
      <c r="S7" s="117" t="s">
        <v>92</v>
      </c>
      <c r="T7" s="118" t="s">
        <v>93</v>
      </c>
      <c r="U7" s="119"/>
      <c r="V7" s="120"/>
      <c r="W7" s="121" t="s">
        <v>94</v>
      </c>
      <c r="X7" s="122"/>
      <c r="Y7" s="121" t="s">
        <v>95</v>
      </c>
      <c r="Z7" s="122"/>
      <c r="AA7" s="121" t="s">
        <v>96</v>
      </c>
      <c r="AB7" s="123"/>
      <c r="AC7" s="121" t="s">
        <v>97</v>
      </c>
      <c r="AD7" s="124" t="s">
        <v>98</v>
      </c>
      <c r="AE7" s="124" t="s">
        <v>99</v>
      </c>
      <c r="AF7" s="124" t="s">
        <v>100</v>
      </c>
    </row>
    <row r="8" spans="1:33" s="89" customFormat="1" ht="7.5" customHeight="1" thickTop="1" x14ac:dyDescent="0.15">
      <c r="A8" s="125"/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7"/>
      <c r="S8" s="128"/>
      <c r="T8" s="129"/>
      <c r="U8" s="128"/>
      <c r="V8" s="130"/>
      <c r="W8" s="130"/>
      <c r="X8" s="131"/>
      <c r="Y8" s="132"/>
      <c r="Z8" s="131"/>
      <c r="AA8" s="132"/>
      <c r="AB8" s="127"/>
      <c r="AC8" s="133"/>
      <c r="AD8" s="133"/>
      <c r="AE8" s="129"/>
      <c r="AF8" s="129"/>
    </row>
    <row r="9" spans="1:33" s="142" customFormat="1" ht="16.5" customHeight="1" x14ac:dyDescent="0.15">
      <c r="A9" s="134" t="s">
        <v>101</v>
      </c>
      <c r="B9" s="135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/>
      <c r="R9" s="136"/>
      <c r="S9" s="137"/>
      <c r="T9" s="139"/>
      <c r="U9" s="136"/>
      <c r="V9" s="140"/>
      <c r="W9" s="141"/>
      <c r="X9" s="136"/>
      <c r="Y9" s="141"/>
      <c r="Z9" s="136"/>
      <c r="AA9" s="141"/>
      <c r="AB9" s="136"/>
      <c r="AC9" s="140"/>
      <c r="AD9" s="135"/>
      <c r="AE9" s="135"/>
      <c r="AF9" s="135"/>
    </row>
    <row r="10" spans="1:33" s="142" customFormat="1" ht="16.5" customHeight="1" x14ac:dyDescent="0.15">
      <c r="A10" s="143" t="s">
        <v>102</v>
      </c>
      <c r="B10" s="135">
        <v>3827679</v>
      </c>
      <c r="C10" s="136"/>
      <c r="D10" s="137"/>
      <c r="E10" s="137">
        <f t="shared" ref="E10:E19" si="0">SUM(C10:D10)</f>
        <v>0</v>
      </c>
      <c r="F10" s="137">
        <v>9865</v>
      </c>
      <c r="G10" s="137">
        <v>72071</v>
      </c>
      <c r="H10" s="137">
        <v>1620</v>
      </c>
      <c r="I10" s="137">
        <v>672964</v>
      </c>
      <c r="J10" s="137">
        <v>48737</v>
      </c>
      <c r="K10" s="137"/>
      <c r="L10" s="137"/>
      <c r="M10" s="137"/>
      <c r="N10" s="137"/>
      <c r="O10" s="137"/>
      <c r="P10" s="137"/>
      <c r="Q10" s="138">
        <f t="shared" ref="Q10:Q19" si="1">SUM(F10:P10)</f>
        <v>805257</v>
      </c>
      <c r="R10" s="136">
        <f t="shared" ref="R10:R19" si="2">SUM(B10,E10,Q10)</f>
        <v>4632936</v>
      </c>
      <c r="S10" s="137">
        <v>-2011516</v>
      </c>
      <c r="T10" s="139">
        <f t="shared" ref="T10:T19" si="3">SUM(R10:S10)</f>
        <v>2621420</v>
      </c>
      <c r="U10" s="137"/>
      <c r="V10" s="137"/>
      <c r="W10" s="140">
        <f t="shared" ref="W10:W19" si="4">SUM(U10:V10)</f>
        <v>0</v>
      </c>
      <c r="X10" s="136"/>
      <c r="Y10" s="140">
        <f t="shared" ref="Y10:Y19" si="5">SUM(X10:X10)</f>
        <v>0</v>
      </c>
      <c r="Z10" s="136">
        <v>455</v>
      </c>
      <c r="AA10" s="140">
        <f t="shared" ref="AA10:AA19" si="6">SUM(Z10:Z10)</f>
        <v>455</v>
      </c>
      <c r="AB10" s="136"/>
      <c r="AC10" s="140">
        <f t="shared" ref="AC10:AC19" si="7">SUM(AB10:AB10)</f>
        <v>0</v>
      </c>
      <c r="AD10" s="135">
        <f t="shared" ref="AD10:AD19" si="8">SUM(T10,W10,Y10,AA10,AC10)</f>
        <v>2621875</v>
      </c>
      <c r="AE10" s="137"/>
      <c r="AF10" s="135">
        <f t="shared" ref="AF10:AF19" si="9">SUM(AD10:AE10)</f>
        <v>2621875</v>
      </c>
    </row>
    <row r="11" spans="1:33" s="142" customFormat="1" ht="16.5" customHeight="1" x14ac:dyDescent="0.15">
      <c r="A11" s="144" t="s">
        <v>103</v>
      </c>
      <c r="B11" s="135">
        <v>2300011</v>
      </c>
      <c r="C11" s="136"/>
      <c r="D11" s="137"/>
      <c r="E11" s="137">
        <f t="shared" si="0"/>
        <v>0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8">
        <f t="shared" si="1"/>
        <v>0</v>
      </c>
      <c r="R11" s="145">
        <f t="shared" si="2"/>
        <v>2300011</v>
      </c>
      <c r="S11" s="137"/>
      <c r="T11" s="139">
        <f t="shared" si="3"/>
        <v>2300011</v>
      </c>
      <c r="U11" s="137">
        <v>43603</v>
      </c>
      <c r="V11" s="137"/>
      <c r="W11" s="140">
        <f t="shared" si="4"/>
        <v>43603</v>
      </c>
      <c r="X11" s="136"/>
      <c r="Y11" s="140">
        <f t="shared" si="5"/>
        <v>0</v>
      </c>
      <c r="Z11" s="136"/>
      <c r="AA11" s="140">
        <f t="shared" si="6"/>
        <v>0</v>
      </c>
      <c r="AB11" s="136">
        <v>239185</v>
      </c>
      <c r="AC11" s="140">
        <f t="shared" si="7"/>
        <v>239185</v>
      </c>
      <c r="AD11" s="135">
        <f t="shared" si="8"/>
        <v>2582799</v>
      </c>
      <c r="AE11" s="137">
        <v>-44482</v>
      </c>
      <c r="AF11" s="135">
        <f t="shared" si="9"/>
        <v>2538317</v>
      </c>
    </row>
    <row r="12" spans="1:33" s="142" customFormat="1" ht="16.5" customHeight="1" x14ac:dyDescent="0.15">
      <c r="A12" s="144" t="s">
        <v>104</v>
      </c>
      <c r="B12" s="146">
        <v>6726803</v>
      </c>
      <c r="C12" s="145"/>
      <c r="D12" s="147"/>
      <c r="E12" s="137">
        <f t="shared" si="0"/>
        <v>0</v>
      </c>
      <c r="F12" s="147"/>
      <c r="G12" s="147"/>
      <c r="H12" s="147"/>
      <c r="I12" s="147"/>
      <c r="J12" s="147"/>
      <c r="K12" s="147">
        <v>6348349</v>
      </c>
      <c r="L12" s="147">
        <v>8476</v>
      </c>
      <c r="M12" s="147">
        <v>13094</v>
      </c>
      <c r="N12" s="147">
        <v>4598926</v>
      </c>
      <c r="O12" s="147">
        <v>48408</v>
      </c>
      <c r="P12" s="147">
        <v>787578</v>
      </c>
      <c r="Q12" s="138">
        <f t="shared" si="1"/>
        <v>11804831</v>
      </c>
      <c r="R12" s="145">
        <f t="shared" si="2"/>
        <v>18531634</v>
      </c>
      <c r="S12" s="137">
        <v>-1211631</v>
      </c>
      <c r="T12" s="139">
        <f t="shared" si="3"/>
        <v>17320003</v>
      </c>
      <c r="U12" s="137">
        <v>13645</v>
      </c>
      <c r="V12" s="137">
        <v>6930811</v>
      </c>
      <c r="W12" s="140">
        <f t="shared" si="4"/>
        <v>6944456</v>
      </c>
      <c r="X12" s="145"/>
      <c r="Y12" s="140">
        <f t="shared" si="5"/>
        <v>0</v>
      </c>
      <c r="Z12" s="145"/>
      <c r="AA12" s="140">
        <f t="shared" si="6"/>
        <v>0</v>
      </c>
      <c r="AB12" s="145"/>
      <c r="AC12" s="140">
        <f t="shared" si="7"/>
        <v>0</v>
      </c>
      <c r="AD12" s="135">
        <f t="shared" si="8"/>
        <v>24264459</v>
      </c>
      <c r="AE12" s="137">
        <v>-1415787</v>
      </c>
      <c r="AF12" s="135">
        <f t="shared" si="9"/>
        <v>22848672</v>
      </c>
    </row>
    <row r="13" spans="1:33" s="142" customFormat="1" ht="16.5" customHeight="1" x14ac:dyDescent="0.15">
      <c r="A13" s="144" t="s">
        <v>105</v>
      </c>
      <c r="B13" s="146">
        <v>1909995</v>
      </c>
      <c r="C13" s="145">
        <v>3043780</v>
      </c>
      <c r="D13" s="147">
        <v>1165592</v>
      </c>
      <c r="E13" s="137">
        <f t="shared" si="0"/>
        <v>4209372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38">
        <f t="shared" si="1"/>
        <v>0</v>
      </c>
      <c r="R13" s="145">
        <f t="shared" si="2"/>
        <v>6119367</v>
      </c>
      <c r="S13" s="137">
        <v>-1183</v>
      </c>
      <c r="T13" s="139">
        <f t="shared" si="3"/>
        <v>6118184</v>
      </c>
      <c r="U13" s="137">
        <v>527676</v>
      </c>
      <c r="V13" s="137"/>
      <c r="W13" s="140">
        <f t="shared" si="4"/>
        <v>527676</v>
      </c>
      <c r="X13" s="145"/>
      <c r="Y13" s="140">
        <f t="shared" si="5"/>
        <v>0</v>
      </c>
      <c r="Z13" s="145"/>
      <c r="AA13" s="140">
        <f t="shared" si="6"/>
        <v>0</v>
      </c>
      <c r="AB13" s="145"/>
      <c r="AC13" s="140">
        <f t="shared" si="7"/>
        <v>0</v>
      </c>
      <c r="AD13" s="135">
        <f t="shared" si="8"/>
        <v>6645860</v>
      </c>
      <c r="AE13" s="137">
        <v>-317507</v>
      </c>
      <c r="AF13" s="135">
        <f t="shared" si="9"/>
        <v>6328353</v>
      </c>
    </row>
    <row r="14" spans="1:33" s="142" customFormat="1" ht="16.5" customHeight="1" x14ac:dyDescent="0.15">
      <c r="A14" s="144" t="s">
        <v>106</v>
      </c>
      <c r="B14" s="146">
        <v>815242</v>
      </c>
      <c r="C14" s="145"/>
      <c r="D14" s="147"/>
      <c r="E14" s="137">
        <f t="shared" si="0"/>
        <v>0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38">
        <f t="shared" si="1"/>
        <v>0</v>
      </c>
      <c r="R14" s="145">
        <f t="shared" si="2"/>
        <v>815242</v>
      </c>
      <c r="S14" s="137">
        <v>-66</v>
      </c>
      <c r="T14" s="139">
        <f t="shared" si="3"/>
        <v>815176</v>
      </c>
      <c r="U14" s="137"/>
      <c r="V14" s="137"/>
      <c r="W14" s="140">
        <f t="shared" si="4"/>
        <v>0</v>
      </c>
      <c r="X14" s="145"/>
      <c r="Y14" s="140">
        <f t="shared" si="5"/>
        <v>0</v>
      </c>
      <c r="Z14" s="145"/>
      <c r="AA14" s="140">
        <f t="shared" si="6"/>
        <v>0</v>
      </c>
      <c r="AB14" s="145"/>
      <c r="AC14" s="140">
        <f t="shared" si="7"/>
        <v>0</v>
      </c>
      <c r="AD14" s="135">
        <f t="shared" si="8"/>
        <v>815176</v>
      </c>
      <c r="AE14" s="137"/>
      <c r="AF14" s="135">
        <f t="shared" si="9"/>
        <v>815176</v>
      </c>
    </row>
    <row r="15" spans="1:33" s="142" customFormat="1" ht="16.5" customHeight="1" x14ac:dyDescent="0.15">
      <c r="A15" s="144" t="s">
        <v>107</v>
      </c>
      <c r="B15" s="146">
        <v>875097</v>
      </c>
      <c r="C15" s="145"/>
      <c r="D15" s="147"/>
      <c r="E15" s="137">
        <f t="shared" si="0"/>
        <v>0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38">
        <f t="shared" si="1"/>
        <v>0</v>
      </c>
      <c r="R15" s="145">
        <f t="shared" si="2"/>
        <v>875097</v>
      </c>
      <c r="S15" s="137">
        <v>-7456</v>
      </c>
      <c r="T15" s="139">
        <f t="shared" si="3"/>
        <v>867641</v>
      </c>
      <c r="U15" s="137"/>
      <c r="V15" s="137"/>
      <c r="W15" s="140">
        <f t="shared" si="4"/>
        <v>0</v>
      </c>
      <c r="X15" s="145"/>
      <c r="Y15" s="140">
        <f t="shared" si="5"/>
        <v>0</v>
      </c>
      <c r="Z15" s="145"/>
      <c r="AA15" s="140">
        <f t="shared" si="6"/>
        <v>0</v>
      </c>
      <c r="AB15" s="145"/>
      <c r="AC15" s="140">
        <f t="shared" si="7"/>
        <v>0</v>
      </c>
      <c r="AD15" s="135">
        <f t="shared" si="8"/>
        <v>867641</v>
      </c>
      <c r="AE15" s="137"/>
      <c r="AF15" s="135">
        <f t="shared" si="9"/>
        <v>867641</v>
      </c>
    </row>
    <row r="16" spans="1:33" s="142" customFormat="1" ht="16.5" customHeight="1" x14ac:dyDescent="0.15">
      <c r="A16" s="144" t="s">
        <v>108</v>
      </c>
      <c r="B16" s="146">
        <v>2767045</v>
      </c>
      <c r="C16" s="145"/>
      <c r="D16" s="147"/>
      <c r="E16" s="137">
        <f t="shared" si="0"/>
        <v>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38">
        <f t="shared" si="1"/>
        <v>0</v>
      </c>
      <c r="R16" s="145">
        <f t="shared" si="2"/>
        <v>2767045</v>
      </c>
      <c r="S16" s="137"/>
      <c r="T16" s="139">
        <f t="shared" si="3"/>
        <v>2767045</v>
      </c>
      <c r="U16" s="137">
        <v>10100</v>
      </c>
      <c r="V16" s="137">
        <v>25542</v>
      </c>
      <c r="W16" s="140">
        <f t="shared" si="4"/>
        <v>35642</v>
      </c>
      <c r="X16" s="145"/>
      <c r="Y16" s="140">
        <f t="shared" si="5"/>
        <v>0</v>
      </c>
      <c r="Z16" s="145"/>
      <c r="AA16" s="140">
        <f t="shared" si="6"/>
        <v>0</v>
      </c>
      <c r="AB16" s="145"/>
      <c r="AC16" s="140">
        <f t="shared" si="7"/>
        <v>0</v>
      </c>
      <c r="AD16" s="135">
        <f t="shared" si="8"/>
        <v>2802687</v>
      </c>
      <c r="AE16" s="137">
        <v>-10410</v>
      </c>
      <c r="AF16" s="135">
        <f t="shared" si="9"/>
        <v>2792277</v>
      </c>
    </row>
    <row r="17" spans="1:32" s="142" customFormat="1" ht="16.5" customHeight="1" x14ac:dyDescent="0.15">
      <c r="A17" s="144" t="s">
        <v>109</v>
      </c>
      <c r="B17" s="146">
        <v>883710</v>
      </c>
      <c r="C17" s="145"/>
      <c r="D17" s="147"/>
      <c r="E17" s="137">
        <f t="shared" si="0"/>
        <v>0</v>
      </c>
      <c r="F17" s="147"/>
      <c r="G17" s="147"/>
      <c r="H17" s="147"/>
      <c r="I17" s="147">
        <v>1</v>
      </c>
      <c r="J17" s="147"/>
      <c r="K17" s="147"/>
      <c r="L17" s="147"/>
      <c r="M17" s="147"/>
      <c r="N17" s="147">
        <v>-9157</v>
      </c>
      <c r="O17" s="147"/>
      <c r="P17" s="147"/>
      <c r="Q17" s="138">
        <f t="shared" si="1"/>
        <v>-9156</v>
      </c>
      <c r="R17" s="145">
        <f t="shared" si="2"/>
        <v>874554</v>
      </c>
      <c r="S17" s="137"/>
      <c r="T17" s="139">
        <f t="shared" si="3"/>
        <v>874554</v>
      </c>
      <c r="U17" s="137">
        <v>1030</v>
      </c>
      <c r="V17" s="137">
        <v>69</v>
      </c>
      <c r="W17" s="140">
        <f t="shared" si="4"/>
        <v>1099</v>
      </c>
      <c r="X17" s="145"/>
      <c r="Y17" s="140">
        <f t="shared" si="5"/>
        <v>0</v>
      </c>
      <c r="Z17" s="145"/>
      <c r="AA17" s="140">
        <f t="shared" si="6"/>
        <v>0</v>
      </c>
      <c r="AB17" s="145"/>
      <c r="AC17" s="140">
        <f t="shared" si="7"/>
        <v>0</v>
      </c>
      <c r="AD17" s="135">
        <f t="shared" si="8"/>
        <v>875653</v>
      </c>
      <c r="AE17" s="137"/>
      <c r="AF17" s="135">
        <f t="shared" si="9"/>
        <v>875653</v>
      </c>
    </row>
    <row r="18" spans="1:32" s="142" customFormat="1" ht="16.5" customHeight="1" x14ac:dyDescent="0.15">
      <c r="A18" s="144" t="s">
        <v>110</v>
      </c>
      <c r="B18" s="146">
        <v>366483</v>
      </c>
      <c r="C18" s="145">
        <v>2713</v>
      </c>
      <c r="D18" s="147">
        <v>126132</v>
      </c>
      <c r="E18" s="137">
        <f t="shared" si="0"/>
        <v>128845</v>
      </c>
      <c r="F18" s="147">
        <v>1530</v>
      </c>
      <c r="G18" s="147">
        <v>4061</v>
      </c>
      <c r="H18" s="147">
        <v>1814</v>
      </c>
      <c r="I18" s="147">
        <v>227211</v>
      </c>
      <c r="J18" s="147">
        <v>16955</v>
      </c>
      <c r="K18" s="147">
        <v>309</v>
      </c>
      <c r="L18" s="147"/>
      <c r="M18" s="147"/>
      <c r="N18" s="147"/>
      <c r="O18" s="147"/>
      <c r="P18" s="147"/>
      <c r="Q18" s="138">
        <f t="shared" si="1"/>
        <v>251880</v>
      </c>
      <c r="R18" s="145">
        <f t="shared" si="2"/>
        <v>747208</v>
      </c>
      <c r="S18" s="137">
        <v>-8997</v>
      </c>
      <c r="T18" s="139">
        <f t="shared" si="3"/>
        <v>738211</v>
      </c>
      <c r="U18" s="137">
        <v>12765</v>
      </c>
      <c r="V18" s="137"/>
      <c r="W18" s="140">
        <f t="shared" si="4"/>
        <v>12765</v>
      </c>
      <c r="X18" s="145"/>
      <c r="Y18" s="140">
        <f t="shared" si="5"/>
        <v>0</v>
      </c>
      <c r="Z18" s="145"/>
      <c r="AA18" s="140">
        <f t="shared" si="6"/>
        <v>0</v>
      </c>
      <c r="AB18" s="145"/>
      <c r="AC18" s="140">
        <f t="shared" si="7"/>
        <v>0</v>
      </c>
      <c r="AD18" s="135">
        <f t="shared" si="8"/>
        <v>750976</v>
      </c>
      <c r="AE18" s="137"/>
      <c r="AF18" s="135">
        <f t="shared" si="9"/>
        <v>750976</v>
      </c>
    </row>
    <row r="19" spans="1:32" s="142" customFormat="1" ht="16.5" customHeight="1" x14ac:dyDescent="0.15">
      <c r="A19" s="144" t="s">
        <v>111</v>
      </c>
      <c r="B19" s="146">
        <v>129079</v>
      </c>
      <c r="C19" s="145"/>
      <c r="D19" s="147">
        <v>386</v>
      </c>
      <c r="E19" s="137">
        <f t="shared" si="0"/>
        <v>386</v>
      </c>
      <c r="F19" s="147"/>
      <c r="G19" s="147"/>
      <c r="H19" s="147"/>
      <c r="I19" s="147">
        <v>-244</v>
      </c>
      <c r="J19" s="147"/>
      <c r="K19" s="147">
        <v>33436</v>
      </c>
      <c r="L19" s="147"/>
      <c r="M19" s="147"/>
      <c r="N19" s="147">
        <v>-1399</v>
      </c>
      <c r="O19" s="147"/>
      <c r="P19" s="147"/>
      <c r="Q19" s="138">
        <f t="shared" si="1"/>
        <v>31793</v>
      </c>
      <c r="R19" s="145">
        <f t="shared" si="2"/>
        <v>161258</v>
      </c>
      <c r="S19" s="137"/>
      <c r="T19" s="139">
        <f t="shared" si="3"/>
        <v>161258</v>
      </c>
      <c r="U19" s="137"/>
      <c r="V19" s="137"/>
      <c r="W19" s="140">
        <f t="shared" si="4"/>
        <v>0</v>
      </c>
      <c r="X19" s="145"/>
      <c r="Y19" s="140">
        <f t="shared" si="5"/>
        <v>0</v>
      </c>
      <c r="Z19" s="145"/>
      <c r="AA19" s="140">
        <f t="shared" si="6"/>
        <v>0</v>
      </c>
      <c r="AB19" s="145"/>
      <c r="AC19" s="140">
        <f t="shared" si="7"/>
        <v>0</v>
      </c>
      <c r="AD19" s="135">
        <f t="shared" si="8"/>
        <v>161258</v>
      </c>
      <c r="AE19" s="137"/>
      <c r="AF19" s="135">
        <f t="shared" si="9"/>
        <v>161258</v>
      </c>
    </row>
    <row r="20" spans="1:32" s="142" customFormat="1" ht="18.75" customHeight="1" x14ac:dyDescent="0.15">
      <c r="A20" s="148" t="s">
        <v>112</v>
      </c>
      <c r="B20" s="146">
        <f t="shared" ref="B20:AF20" si="10">SUBTOTAL(9,B10:B19)</f>
        <v>20601144</v>
      </c>
      <c r="C20" s="149">
        <f t="shared" si="10"/>
        <v>3046493</v>
      </c>
      <c r="D20" s="147">
        <f t="shared" si="10"/>
        <v>1292110</v>
      </c>
      <c r="E20" s="147">
        <f t="shared" si="10"/>
        <v>4338603</v>
      </c>
      <c r="F20" s="147">
        <f t="shared" si="10"/>
        <v>11395</v>
      </c>
      <c r="G20" s="147">
        <f t="shared" si="10"/>
        <v>76132</v>
      </c>
      <c r="H20" s="147">
        <f t="shared" si="10"/>
        <v>3434</v>
      </c>
      <c r="I20" s="147">
        <f>SUBTOTAL(9,I10:I19)</f>
        <v>899932</v>
      </c>
      <c r="J20" s="147">
        <f t="shared" si="10"/>
        <v>65692</v>
      </c>
      <c r="K20" s="147">
        <f t="shared" si="10"/>
        <v>6382094</v>
      </c>
      <c r="L20" s="147">
        <f t="shared" si="10"/>
        <v>8476</v>
      </c>
      <c r="M20" s="147">
        <f t="shared" si="10"/>
        <v>13094</v>
      </c>
      <c r="N20" s="147">
        <f t="shared" si="10"/>
        <v>4588370</v>
      </c>
      <c r="O20" s="147">
        <f t="shared" si="10"/>
        <v>48408</v>
      </c>
      <c r="P20" s="147">
        <f t="shared" si="10"/>
        <v>787578</v>
      </c>
      <c r="Q20" s="150">
        <f t="shared" si="10"/>
        <v>12884605</v>
      </c>
      <c r="R20" s="145">
        <f t="shared" si="10"/>
        <v>37824352</v>
      </c>
      <c r="S20" s="147">
        <f t="shared" si="10"/>
        <v>-3240849</v>
      </c>
      <c r="T20" s="151">
        <f t="shared" si="10"/>
        <v>34583503</v>
      </c>
      <c r="U20" s="149">
        <f t="shared" si="10"/>
        <v>608819</v>
      </c>
      <c r="V20" s="147">
        <f>SUBTOTAL(9,V10:V19)</f>
        <v>6956422</v>
      </c>
      <c r="W20" s="152">
        <f t="shared" si="10"/>
        <v>7565241</v>
      </c>
      <c r="X20" s="145">
        <f t="shared" si="10"/>
        <v>0</v>
      </c>
      <c r="Y20" s="152">
        <f t="shared" si="10"/>
        <v>0</v>
      </c>
      <c r="Z20" s="145">
        <f>SUBTOTAL(9,Z10:Z19)</f>
        <v>455</v>
      </c>
      <c r="AA20" s="152">
        <f>SUBTOTAL(9,AA10:AA19)</f>
        <v>455</v>
      </c>
      <c r="AB20" s="145">
        <f t="shared" si="10"/>
        <v>239185</v>
      </c>
      <c r="AC20" s="152">
        <f t="shared" si="10"/>
        <v>239185</v>
      </c>
      <c r="AD20" s="146">
        <f t="shared" si="10"/>
        <v>42388384</v>
      </c>
      <c r="AE20" s="147">
        <f t="shared" si="10"/>
        <v>-1788186</v>
      </c>
      <c r="AF20" s="146">
        <f t="shared" si="10"/>
        <v>40600198</v>
      </c>
    </row>
    <row r="21" spans="1:32" s="142" customFormat="1" ht="7.5" customHeight="1" x14ac:dyDescent="0.15">
      <c r="A21" s="153"/>
      <c r="B21" s="154"/>
      <c r="C21" s="155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7"/>
      <c r="R21" s="155"/>
      <c r="S21" s="156"/>
      <c r="T21" s="158"/>
      <c r="U21" s="159"/>
      <c r="V21" s="156"/>
      <c r="W21" s="160"/>
      <c r="X21" s="155"/>
      <c r="Y21" s="160"/>
      <c r="Z21" s="155"/>
      <c r="AA21" s="160"/>
      <c r="AB21" s="155"/>
      <c r="AC21" s="160"/>
      <c r="AD21" s="154"/>
      <c r="AE21" s="156"/>
      <c r="AF21" s="154"/>
    </row>
    <row r="22" spans="1:32" s="142" customFormat="1" ht="16.5" customHeight="1" x14ac:dyDescent="0.15">
      <c r="A22" s="134" t="s">
        <v>113</v>
      </c>
      <c r="B22" s="135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136"/>
      <c r="S22" s="137"/>
      <c r="T22" s="139"/>
      <c r="U22" s="161"/>
      <c r="V22" s="137"/>
      <c r="W22" s="140"/>
      <c r="X22" s="136"/>
      <c r="Y22" s="140"/>
      <c r="Z22" s="136"/>
      <c r="AA22" s="140"/>
      <c r="AB22" s="136"/>
      <c r="AC22" s="140"/>
      <c r="AD22" s="135"/>
      <c r="AE22" s="137"/>
      <c r="AF22" s="135"/>
    </row>
    <row r="23" spans="1:32" s="142" customFormat="1" ht="16.5" customHeight="1" x14ac:dyDescent="0.15">
      <c r="A23" s="144" t="s">
        <v>114</v>
      </c>
      <c r="B23" s="146">
        <v>702907</v>
      </c>
      <c r="C23" s="145"/>
      <c r="D23" s="147"/>
      <c r="E23" s="137">
        <f t="shared" ref="E23:E28" si="11">SUM(C23:D23)</f>
        <v>0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38">
        <f t="shared" ref="Q23:Q28" si="12">SUM(F23:P23)</f>
        <v>0</v>
      </c>
      <c r="R23" s="145">
        <f t="shared" ref="R23:R28" si="13">SUM(B23,E23,Q23)</f>
        <v>702907</v>
      </c>
      <c r="S23" s="137"/>
      <c r="T23" s="139">
        <f t="shared" ref="T23:T28" si="14">SUM(R23:S23)</f>
        <v>702907</v>
      </c>
      <c r="U23" s="149">
        <v>199871</v>
      </c>
      <c r="V23" s="147"/>
      <c r="W23" s="140">
        <f t="shared" ref="W23:W28" si="15">SUM(U23:V23)</f>
        <v>199871</v>
      </c>
      <c r="X23" s="145"/>
      <c r="Y23" s="140">
        <f t="shared" ref="Y23:Y28" si="16">SUM(X23:X23)</f>
        <v>0</v>
      </c>
      <c r="Z23" s="145"/>
      <c r="AA23" s="140">
        <f t="shared" ref="AA23:AA28" si="17">SUM(Z23:Z23)</f>
        <v>0</v>
      </c>
      <c r="AB23" s="136"/>
      <c r="AC23" s="140">
        <f t="shared" ref="AC23:AC28" si="18">SUM(AB23:AB23)</f>
        <v>0</v>
      </c>
      <c r="AD23" s="135">
        <f t="shared" ref="AD23:AD28" si="19">SUM(T23,W23,Y23,AA23,AC23)</f>
        <v>902778</v>
      </c>
      <c r="AE23" s="137"/>
      <c r="AF23" s="135">
        <f t="shared" ref="AF23:AF28" si="20">SUM(AD23:AE23)</f>
        <v>902778</v>
      </c>
    </row>
    <row r="24" spans="1:32" s="142" customFormat="1" ht="16.5" customHeight="1" x14ac:dyDescent="0.15">
      <c r="A24" s="144" t="s">
        <v>41</v>
      </c>
      <c r="B24" s="146">
        <v>369850</v>
      </c>
      <c r="C24" s="145"/>
      <c r="D24" s="147">
        <v>25326</v>
      </c>
      <c r="E24" s="137">
        <f t="shared" si="11"/>
        <v>25326</v>
      </c>
      <c r="F24" s="147"/>
      <c r="G24" s="147"/>
      <c r="H24" s="147"/>
      <c r="I24" s="147">
        <v>17749</v>
      </c>
      <c r="J24" s="147"/>
      <c r="K24" s="147">
        <v>2777852</v>
      </c>
      <c r="L24" s="147"/>
      <c r="M24" s="147">
        <v>1001</v>
      </c>
      <c r="N24" s="147">
        <v>1321470</v>
      </c>
      <c r="O24" s="147"/>
      <c r="P24" s="147"/>
      <c r="Q24" s="138">
        <f t="shared" si="12"/>
        <v>4118072</v>
      </c>
      <c r="R24" s="145">
        <f t="shared" si="13"/>
        <v>4513248</v>
      </c>
      <c r="S24" s="137">
        <v>-7209</v>
      </c>
      <c r="T24" s="139">
        <f t="shared" si="14"/>
        <v>4506039</v>
      </c>
      <c r="U24" s="149">
        <v>366031</v>
      </c>
      <c r="V24" s="147">
        <v>4122489</v>
      </c>
      <c r="W24" s="140">
        <f t="shared" si="15"/>
        <v>4488520</v>
      </c>
      <c r="X24" s="145"/>
      <c r="Y24" s="140">
        <f t="shared" si="16"/>
        <v>0</v>
      </c>
      <c r="Z24" s="145"/>
      <c r="AA24" s="140">
        <f t="shared" si="17"/>
        <v>0</v>
      </c>
      <c r="AB24" s="145"/>
      <c r="AC24" s="140">
        <f t="shared" si="18"/>
        <v>0</v>
      </c>
      <c r="AD24" s="135">
        <f t="shared" si="19"/>
        <v>8994559</v>
      </c>
      <c r="AE24" s="137">
        <v>-1747368</v>
      </c>
      <c r="AF24" s="135">
        <f t="shared" si="20"/>
        <v>7247191</v>
      </c>
    </row>
    <row r="25" spans="1:32" s="142" customFormat="1" ht="16.5" customHeight="1" x14ac:dyDescent="0.15">
      <c r="A25" s="144" t="s">
        <v>43</v>
      </c>
      <c r="B25" s="146"/>
      <c r="C25" s="145"/>
      <c r="D25" s="147"/>
      <c r="E25" s="137">
        <f t="shared" si="11"/>
        <v>0</v>
      </c>
      <c r="F25" s="147"/>
      <c r="G25" s="147"/>
      <c r="H25" s="147"/>
      <c r="I25" s="147"/>
      <c r="J25" s="147"/>
      <c r="K25" s="147">
        <v>1270451</v>
      </c>
      <c r="L25" s="147"/>
      <c r="M25" s="147"/>
      <c r="N25" s="147">
        <v>815982</v>
      </c>
      <c r="O25" s="147"/>
      <c r="P25" s="147">
        <v>589058</v>
      </c>
      <c r="Q25" s="138">
        <f t="shared" si="12"/>
        <v>2675491</v>
      </c>
      <c r="R25" s="145">
        <f t="shared" si="13"/>
        <v>2675491</v>
      </c>
      <c r="S25" s="137"/>
      <c r="T25" s="139">
        <f t="shared" si="14"/>
        <v>2675491</v>
      </c>
      <c r="U25" s="149"/>
      <c r="V25" s="147"/>
      <c r="W25" s="140">
        <f t="shared" si="15"/>
        <v>0</v>
      </c>
      <c r="X25" s="145"/>
      <c r="Y25" s="140">
        <f t="shared" si="16"/>
        <v>0</v>
      </c>
      <c r="Z25" s="145"/>
      <c r="AA25" s="140">
        <f t="shared" si="17"/>
        <v>0</v>
      </c>
      <c r="AB25" s="145"/>
      <c r="AC25" s="140">
        <f t="shared" si="18"/>
        <v>0</v>
      </c>
      <c r="AD25" s="135">
        <f t="shared" si="19"/>
        <v>2675491</v>
      </c>
      <c r="AE25" s="137"/>
      <c r="AF25" s="135">
        <f t="shared" si="20"/>
        <v>2675491</v>
      </c>
    </row>
    <row r="26" spans="1:32" s="142" customFormat="1" ht="16.5" customHeight="1" x14ac:dyDescent="0.15">
      <c r="A26" s="144" t="s">
        <v>45</v>
      </c>
      <c r="B26" s="146"/>
      <c r="C26" s="145">
        <v>3108263</v>
      </c>
      <c r="D26" s="147">
        <v>1348361</v>
      </c>
      <c r="E26" s="137">
        <f t="shared" si="11"/>
        <v>4456624</v>
      </c>
      <c r="F26" s="147">
        <v>24513</v>
      </c>
      <c r="G26" s="147">
        <v>135700</v>
      </c>
      <c r="H26" s="147">
        <v>1413</v>
      </c>
      <c r="I26" s="147">
        <v>307388</v>
      </c>
      <c r="J26" s="147">
        <v>34288</v>
      </c>
      <c r="K26" s="147"/>
      <c r="L26" s="147">
        <v>7289</v>
      </c>
      <c r="M26" s="147"/>
      <c r="N26" s="147"/>
      <c r="O26" s="147">
        <v>42060</v>
      </c>
      <c r="P26" s="147"/>
      <c r="Q26" s="138">
        <f t="shared" si="12"/>
        <v>552651</v>
      </c>
      <c r="R26" s="145">
        <f t="shared" si="13"/>
        <v>5009275</v>
      </c>
      <c r="S26" s="137">
        <v>-19551</v>
      </c>
      <c r="T26" s="139">
        <f t="shared" si="14"/>
        <v>4989724</v>
      </c>
      <c r="U26" s="149"/>
      <c r="V26" s="147"/>
      <c r="W26" s="140">
        <f t="shared" si="15"/>
        <v>0</v>
      </c>
      <c r="X26" s="145"/>
      <c r="Y26" s="140">
        <f t="shared" si="16"/>
        <v>0</v>
      </c>
      <c r="Z26" s="145">
        <v>1073</v>
      </c>
      <c r="AA26" s="140">
        <f t="shared" si="17"/>
        <v>1073</v>
      </c>
      <c r="AB26" s="145">
        <v>216976</v>
      </c>
      <c r="AC26" s="140">
        <f t="shared" si="18"/>
        <v>216976</v>
      </c>
      <c r="AD26" s="135">
        <f t="shared" si="19"/>
        <v>5207773</v>
      </c>
      <c r="AE26" s="137"/>
      <c r="AF26" s="135">
        <f t="shared" si="20"/>
        <v>5207773</v>
      </c>
    </row>
    <row r="27" spans="1:32" s="142" customFormat="1" ht="16.5" customHeight="1" x14ac:dyDescent="0.15">
      <c r="A27" s="144" t="s">
        <v>47</v>
      </c>
      <c r="B27" s="146"/>
      <c r="C27" s="145">
        <v>20981</v>
      </c>
      <c r="D27" s="147">
        <v>11982</v>
      </c>
      <c r="E27" s="137">
        <f t="shared" si="11"/>
        <v>32963</v>
      </c>
      <c r="F27" s="147">
        <v>2</v>
      </c>
      <c r="G27" s="147"/>
      <c r="H27" s="147"/>
      <c r="I27" s="147">
        <v>611</v>
      </c>
      <c r="J27" s="147">
        <v>73</v>
      </c>
      <c r="K27" s="147">
        <v>17067</v>
      </c>
      <c r="L27" s="147">
        <v>21</v>
      </c>
      <c r="M27" s="147">
        <v>2007</v>
      </c>
      <c r="N27" s="147">
        <v>3333</v>
      </c>
      <c r="O27" s="147"/>
      <c r="P27" s="147">
        <v>20258</v>
      </c>
      <c r="Q27" s="138">
        <f t="shared" si="12"/>
        <v>43372</v>
      </c>
      <c r="R27" s="145">
        <f t="shared" si="13"/>
        <v>76335</v>
      </c>
      <c r="S27" s="137">
        <v>-2812</v>
      </c>
      <c r="T27" s="139">
        <f t="shared" si="14"/>
        <v>73523</v>
      </c>
      <c r="U27" s="149"/>
      <c r="V27" s="147">
        <v>7057</v>
      </c>
      <c r="W27" s="140">
        <f t="shared" si="15"/>
        <v>7057</v>
      </c>
      <c r="X27" s="145"/>
      <c r="Y27" s="140">
        <f t="shared" si="16"/>
        <v>0</v>
      </c>
      <c r="Z27" s="145">
        <v>117</v>
      </c>
      <c r="AA27" s="140">
        <f t="shared" si="17"/>
        <v>117</v>
      </c>
      <c r="AB27" s="145">
        <v>148</v>
      </c>
      <c r="AC27" s="140">
        <f t="shared" si="18"/>
        <v>148</v>
      </c>
      <c r="AD27" s="135">
        <f t="shared" si="19"/>
        <v>80845</v>
      </c>
      <c r="AE27" s="137">
        <v>-19043</v>
      </c>
      <c r="AF27" s="135">
        <f t="shared" si="20"/>
        <v>61802</v>
      </c>
    </row>
    <row r="28" spans="1:32" s="142" customFormat="1" ht="16.5" customHeight="1" x14ac:dyDescent="0.15">
      <c r="A28" s="144" t="s">
        <v>115</v>
      </c>
      <c r="B28" s="146"/>
      <c r="C28" s="145"/>
      <c r="D28" s="147">
        <v>247</v>
      </c>
      <c r="E28" s="137">
        <f t="shared" si="11"/>
        <v>247</v>
      </c>
      <c r="F28" s="147">
        <v>56708</v>
      </c>
      <c r="G28" s="147">
        <v>875649</v>
      </c>
      <c r="H28" s="147">
        <v>426587</v>
      </c>
      <c r="I28" s="147">
        <v>571198</v>
      </c>
      <c r="J28" s="147">
        <v>63072</v>
      </c>
      <c r="K28" s="147">
        <v>330554</v>
      </c>
      <c r="L28" s="147"/>
      <c r="M28" s="147">
        <v>10086</v>
      </c>
      <c r="N28" s="147">
        <v>679426</v>
      </c>
      <c r="O28" s="147">
        <v>6348</v>
      </c>
      <c r="P28" s="147">
        <v>185217</v>
      </c>
      <c r="Q28" s="138">
        <f t="shared" si="12"/>
        <v>3204845</v>
      </c>
      <c r="R28" s="145">
        <f t="shared" si="13"/>
        <v>3205092</v>
      </c>
      <c r="S28" s="137">
        <v>-3205092</v>
      </c>
      <c r="T28" s="139">
        <f t="shared" si="14"/>
        <v>0</v>
      </c>
      <c r="U28" s="149"/>
      <c r="V28" s="147"/>
      <c r="W28" s="140">
        <f t="shared" si="15"/>
        <v>0</v>
      </c>
      <c r="X28" s="145"/>
      <c r="Y28" s="140">
        <f t="shared" si="16"/>
        <v>0</v>
      </c>
      <c r="Z28" s="145"/>
      <c r="AA28" s="140">
        <f t="shared" si="17"/>
        <v>0</v>
      </c>
      <c r="AB28" s="145">
        <v>21775</v>
      </c>
      <c r="AC28" s="140">
        <f t="shared" si="18"/>
        <v>21775</v>
      </c>
      <c r="AD28" s="135">
        <f t="shared" si="19"/>
        <v>21775</v>
      </c>
      <c r="AE28" s="137">
        <v>-21775</v>
      </c>
      <c r="AF28" s="135">
        <f t="shared" si="20"/>
        <v>0</v>
      </c>
    </row>
    <row r="29" spans="1:32" s="142" customFormat="1" ht="18.75" customHeight="1" x14ac:dyDescent="0.15">
      <c r="A29" s="148" t="s">
        <v>116</v>
      </c>
      <c r="B29" s="146">
        <f t="shared" ref="B29:AE29" si="21">SUBTOTAL(9,B23:B28)</f>
        <v>1072757</v>
      </c>
      <c r="C29" s="145">
        <f t="shared" si="21"/>
        <v>3129244</v>
      </c>
      <c r="D29" s="147">
        <f t="shared" si="21"/>
        <v>1385916</v>
      </c>
      <c r="E29" s="147">
        <f t="shared" si="21"/>
        <v>4515160</v>
      </c>
      <c r="F29" s="147">
        <f t="shared" si="21"/>
        <v>81223</v>
      </c>
      <c r="G29" s="147">
        <f t="shared" si="21"/>
        <v>1011349</v>
      </c>
      <c r="H29" s="147">
        <f t="shared" si="21"/>
        <v>428000</v>
      </c>
      <c r="I29" s="147">
        <f t="shared" si="21"/>
        <v>896946</v>
      </c>
      <c r="J29" s="147">
        <f t="shared" si="21"/>
        <v>97433</v>
      </c>
      <c r="K29" s="147">
        <f t="shared" si="21"/>
        <v>4395924</v>
      </c>
      <c r="L29" s="147">
        <f t="shared" si="21"/>
        <v>7310</v>
      </c>
      <c r="M29" s="147">
        <f t="shared" si="21"/>
        <v>13094</v>
      </c>
      <c r="N29" s="147">
        <f t="shared" si="21"/>
        <v>2820211</v>
      </c>
      <c r="O29" s="147">
        <f t="shared" si="21"/>
        <v>48408</v>
      </c>
      <c r="P29" s="147">
        <f t="shared" si="21"/>
        <v>794533</v>
      </c>
      <c r="Q29" s="150">
        <f t="shared" si="21"/>
        <v>10594431</v>
      </c>
      <c r="R29" s="145">
        <f t="shared" si="21"/>
        <v>16182348</v>
      </c>
      <c r="S29" s="147">
        <f t="shared" si="21"/>
        <v>-3234664</v>
      </c>
      <c r="T29" s="151">
        <f t="shared" si="21"/>
        <v>12947684</v>
      </c>
      <c r="U29" s="149">
        <f t="shared" si="21"/>
        <v>565902</v>
      </c>
      <c r="V29" s="147">
        <f>SUBTOTAL(9,V23:V28)</f>
        <v>4129546</v>
      </c>
      <c r="W29" s="152">
        <f t="shared" si="21"/>
        <v>4695448</v>
      </c>
      <c r="X29" s="145">
        <f t="shared" si="21"/>
        <v>0</v>
      </c>
      <c r="Y29" s="152">
        <f t="shared" si="21"/>
        <v>0</v>
      </c>
      <c r="Z29" s="145">
        <f>SUBTOTAL(9,Z23:Z28)</f>
        <v>1190</v>
      </c>
      <c r="AA29" s="152">
        <f>SUBTOTAL(9,AA23:AA28)</f>
        <v>1190</v>
      </c>
      <c r="AB29" s="145">
        <f t="shared" si="21"/>
        <v>238899</v>
      </c>
      <c r="AC29" s="152">
        <f t="shared" si="21"/>
        <v>238899</v>
      </c>
      <c r="AD29" s="146">
        <f>SUBTOTAL(9,AD23:AD28)</f>
        <v>17883221</v>
      </c>
      <c r="AE29" s="147">
        <f t="shared" si="21"/>
        <v>-1788186</v>
      </c>
      <c r="AF29" s="146">
        <f>SUBTOTAL(9,AF23:AF28)</f>
        <v>16095035</v>
      </c>
    </row>
    <row r="30" spans="1:32" s="142" customFormat="1" ht="18.75" customHeight="1" thickBot="1" x14ac:dyDescent="0.2">
      <c r="A30" s="162" t="s">
        <v>117</v>
      </c>
      <c r="B30" s="163">
        <f>B20-B29</f>
        <v>19528387</v>
      </c>
      <c r="C30" s="164">
        <f t="shared" ref="C30:AE30" si="22">C20-C29</f>
        <v>-82751</v>
      </c>
      <c r="D30" s="165">
        <f t="shared" si="22"/>
        <v>-93806</v>
      </c>
      <c r="E30" s="165">
        <f t="shared" si="22"/>
        <v>-176557</v>
      </c>
      <c r="F30" s="165">
        <f t="shared" si="22"/>
        <v>-69828</v>
      </c>
      <c r="G30" s="165">
        <f t="shared" si="22"/>
        <v>-935217</v>
      </c>
      <c r="H30" s="165">
        <f t="shared" si="22"/>
        <v>-424566</v>
      </c>
      <c r="I30" s="165">
        <f>I20-I29</f>
        <v>2986</v>
      </c>
      <c r="J30" s="165">
        <f t="shared" si="22"/>
        <v>-31741</v>
      </c>
      <c r="K30" s="165">
        <f t="shared" si="22"/>
        <v>1986170</v>
      </c>
      <c r="L30" s="165">
        <f t="shared" si="22"/>
        <v>1166</v>
      </c>
      <c r="M30" s="165">
        <f t="shared" si="22"/>
        <v>0</v>
      </c>
      <c r="N30" s="165">
        <f t="shared" si="22"/>
        <v>1768159</v>
      </c>
      <c r="O30" s="165">
        <f t="shared" si="22"/>
        <v>0</v>
      </c>
      <c r="P30" s="165">
        <f t="shared" si="22"/>
        <v>-6955</v>
      </c>
      <c r="Q30" s="166">
        <f t="shared" si="22"/>
        <v>2290174</v>
      </c>
      <c r="R30" s="164">
        <f t="shared" si="22"/>
        <v>21642004</v>
      </c>
      <c r="S30" s="165">
        <f t="shared" si="22"/>
        <v>-6185</v>
      </c>
      <c r="T30" s="167">
        <f t="shared" si="22"/>
        <v>21635819</v>
      </c>
      <c r="U30" s="168">
        <f t="shared" si="22"/>
        <v>42917</v>
      </c>
      <c r="V30" s="165">
        <f>V20-V29</f>
        <v>2826876</v>
      </c>
      <c r="W30" s="169">
        <f t="shared" si="22"/>
        <v>2869793</v>
      </c>
      <c r="X30" s="164">
        <f t="shared" si="22"/>
        <v>0</v>
      </c>
      <c r="Y30" s="169">
        <f t="shared" si="22"/>
        <v>0</v>
      </c>
      <c r="Z30" s="164">
        <f t="shared" si="22"/>
        <v>-735</v>
      </c>
      <c r="AA30" s="169">
        <f t="shared" si="22"/>
        <v>-735</v>
      </c>
      <c r="AB30" s="164">
        <f t="shared" si="22"/>
        <v>286</v>
      </c>
      <c r="AC30" s="169">
        <f t="shared" si="22"/>
        <v>286</v>
      </c>
      <c r="AD30" s="163">
        <f>AD20-AD29</f>
        <v>24505163</v>
      </c>
      <c r="AE30" s="165">
        <f t="shared" si="22"/>
        <v>0</v>
      </c>
      <c r="AF30" s="163">
        <f>AF20-AF29</f>
        <v>24505163</v>
      </c>
    </row>
    <row r="31" spans="1:32" x14ac:dyDescent="0.15">
      <c r="U31" s="170"/>
      <c r="V31" s="170"/>
    </row>
  </sheetData>
  <mergeCells count="33">
    <mergeCell ref="P6:P7"/>
    <mergeCell ref="J6:J7"/>
    <mergeCell ref="K6:K7"/>
    <mergeCell ref="L6:L7"/>
    <mergeCell ref="M6:M7"/>
    <mergeCell ref="N6:N7"/>
    <mergeCell ref="O6:O7"/>
    <mergeCell ref="C6:C7"/>
    <mergeCell ref="D6:D7"/>
    <mergeCell ref="F6:F7"/>
    <mergeCell ref="G6:G7"/>
    <mergeCell ref="H6:H7"/>
    <mergeCell ref="I6:I7"/>
    <mergeCell ref="AD4:AD5"/>
    <mergeCell ref="AE4:AE5"/>
    <mergeCell ref="AF4:AF5"/>
    <mergeCell ref="C5:E5"/>
    <mergeCell ref="F5:Q5"/>
    <mergeCell ref="U5:U6"/>
    <mergeCell ref="V5:V6"/>
    <mergeCell ref="X5:X6"/>
    <mergeCell ref="Z5:Z6"/>
    <mergeCell ref="AB5:AB6"/>
    <mergeCell ref="A3:A7"/>
    <mergeCell ref="B3:T3"/>
    <mergeCell ref="U3:W3"/>
    <mergeCell ref="X3:Y3"/>
    <mergeCell ref="Z3:AA3"/>
    <mergeCell ref="AB3:AC3"/>
    <mergeCell ref="C4:Q4"/>
    <mergeCell ref="R4:R5"/>
    <mergeCell ref="S4:S5"/>
    <mergeCell ref="T4:T5"/>
  </mergeCells>
  <phoneticPr fontId="4"/>
  <printOptions gridLinesSet="0"/>
  <pageMargins left="0.78740157480314965" right="0.39370078740157483" top="0.78740157480314965" bottom="0.39370078740157483" header="0.59055118110236227" footer="0.39370078740157483"/>
  <pageSetup paperSize="9" scale="70" fitToWidth="3" orientation="landscape" r:id="rId1"/>
  <headerFooter alignWithMargins="0">
    <oddHeader>&amp;L&amp;14&amp;A</oddHeader>
  </headerFooter>
  <colBreaks count="2" manualBreakCount="2">
    <brk id="10" max="29" man="1"/>
    <brk id="2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34"/>
  <sheetViews>
    <sheetView view="pageBreakPreview" zoomScale="75" zoomScaleNormal="75" workbookViewId="0">
      <pane xSplit="1" ySplit="7" topLeftCell="B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RowHeight="13.5" x14ac:dyDescent="0.15"/>
  <cols>
    <col min="1" max="1" width="37" style="67" bestFit="1" customWidth="1"/>
    <col min="2" max="23" width="13.625" style="67" customWidth="1"/>
    <col min="24" max="25" width="10.75" style="67" customWidth="1"/>
    <col min="26" max="32" width="13.625" style="67" customWidth="1"/>
    <col min="33" max="16384" width="9" style="69"/>
  </cols>
  <sheetData>
    <row r="1" spans="1:33" s="66" customFormat="1" ht="21" x14ac:dyDescent="0.2">
      <c r="A1" s="63" t="s">
        <v>118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4"/>
      <c r="V1" s="64"/>
      <c r="W1" s="65"/>
      <c r="X1" s="65"/>
      <c r="Y1" s="65"/>
      <c r="Z1" s="65"/>
      <c r="AA1" s="65"/>
      <c r="AB1" s="65"/>
      <c r="AC1" s="65"/>
      <c r="AD1" s="64"/>
      <c r="AF1" s="65"/>
      <c r="AG1" s="65"/>
    </row>
    <row r="2" spans="1:33" ht="19.5" customHeight="1" thickBot="1" x14ac:dyDescent="0.2">
      <c r="AF2" s="68" t="s">
        <v>4</v>
      </c>
    </row>
    <row r="3" spans="1:33" ht="14.25" thickBot="1" x14ac:dyDescent="0.2">
      <c r="A3" s="70"/>
      <c r="B3" s="71" t="s">
        <v>54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74" t="s">
        <v>55</v>
      </c>
      <c r="V3" s="75"/>
      <c r="W3" s="76"/>
      <c r="X3" s="74" t="s">
        <v>56</v>
      </c>
      <c r="Y3" s="76"/>
      <c r="Z3" s="74" t="s">
        <v>57</v>
      </c>
      <c r="AA3" s="76"/>
      <c r="AB3" s="74" t="s">
        <v>58</v>
      </c>
      <c r="AC3" s="76"/>
      <c r="AD3" s="77"/>
      <c r="AE3" s="77"/>
      <c r="AF3" s="77"/>
    </row>
    <row r="4" spans="1:33" s="89" customFormat="1" ht="15" customHeight="1" thickBot="1" x14ac:dyDescent="0.2">
      <c r="A4" s="78"/>
      <c r="B4" s="79"/>
      <c r="C4" s="80" t="s">
        <v>59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 t="s">
        <v>60</v>
      </c>
      <c r="S4" s="82" t="s">
        <v>61</v>
      </c>
      <c r="T4" s="83" t="s">
        <v>62</v>
      </c>
      <c r="U4" s="84"/>
      <c r="V4" s="85"/>
      <c r="W4" s="86"/>
      <c r="X4" s="87"/>
      <c r="Y4" s="86"/>
      <c r="Z4" s="87"/>
      <c r="AA4" s="86"/>
      <c r="AB4" s="87"/>
      <c r="AC4" s="86"/>
      <c r="AD4" s="88" t="s">
        <v>63</v>
      </c>
      <c r="AE4" s="88" t="s">
        <v>61</v>
      </c>
      <c r="AF4" s="88" t="s">
        <v>62</v>
      </c>
    </row>
    <row r="5" spans="1:33" s="89" customFormat="1" ht="15" customHeight="1" x14ac:dyDescent="0.15">
      <c r="A5" s="78"/>
      <c r="B5" s="90" t="s">
        <v>64</v>
      </c>
      <c r="C5" s="91" t="s">
        <v>65</v>
      </c>
      <c r="D5" s="91"/>
      <c r="E5" s="92"/>
      <c r="F5" s="93" t="s">
        <v>66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95"/>
      <c r="T5" s="96"/>
      <c r="U5" s="97" t="s">
        <v>67</v>
      </c>
      <c r="V5" s="98" t="s">
        <v>68</v>
      </c>
      <c r="W5" s="99" t="s">
        <v>69</v>
      </c>
      <c r="X5" s="100" t="s">
        <v>70</v>
      </c>
      <c r="Y5" s="99" t="s">
        <v>69</v>
      </c>
      <c r="Z5" s="100" t="s">
        <v>71</v>
      </c>
      <c r="AA5" s="99" t="s">
        <v>69</v>
      </c>
      <c r="AB5" s="100" t="s">
        <v>72</v>
      </c>
      <c r="AC5" s="99" t="s">
        <v>69</v>
      </c>
      <c r="AD5" s="88"/>
      <c r="AE5" s="88"/>
      <c r="AF5" s="88"/>
    </row>
    <row r="6" spans="1:33" s="89" customFormat="1" ht="15" customHeight="1" x14ac:dyDescent="0.15">
      <c r="A6" s="78"/>
      <c r="B6" s="90"/>
      <c r="C6" s="101" t="s">
        <v>73</v>
      </c>
      <c r="D6" s="102" t="s">
        <v>74</v>
      </c>
      <c r="E6" s="103"/>
      <c r="F6" s="102" t="s">
        <v>75</v>
      </c>
      <c r="G6" s="104" t="s">
        <v>119</v>
      </c>
      <c r="H6" s="104" t="s">
        <v>120</v>
      </c>
      <c r="I6" s="102" t="s">
        <v>78</v>
      </c>
      <c r="J6" s="104" t="s">
        <v>79</v>
      </c>
      <c r="K6" s="102" t="s">
        <v>80</v>
      </c>
      <c r="L6" s="104" t="s">
        <v>81</v>
      </c>
      <c r="M6" s="102" t="s">
        <v>82</v>
      </c>
      <c r="N6" s="102" t="s">
        <v>83</v>
      </c>
      <c r="O6" s="104" t="s">
        <v>84</v>
      </c>
      <c r="P6" s="104" t="s">
        <v>85</v>
      </c>
      <c r="Q6" s="105"/>
      <c r="R6" s="106"/>
      <c r="S6" s="107"/>
      <c r="T6" s="108" t="s">
        <v>86</v>
      </c>
      <c r="U6" s="97"/>
      <c r="V6" s="98"/>
      <c r="W6" s="99"/>
      <c r="X6" s="100"/>
      <c r="Y6" s="99"/>
      <c r="Z6" s="100"/>
      <c r="AA6" s="99"/>
      <c r="AB6" s="100"/>
      <c r="AC6" s="99"/>
      <c r="AD6" s="109"/>
      <c r="AE6" s="109"/>
      <c r="AF6" s="109" t="s">
        <v>87</v>
      </c>
    </row>
    <row r="7" spans="1:33" s="89" customFormat="1" ht="14.25" customHeight="1" thickBot="1" x14ac:dyDescent="0.2">
      <c r="A7" s="110"/>
      <c r="B7" s="111" t="s">
        <v>88</v>
      </c>
      <c r="C7" s="112"/>
      <c r="D7" s="113"/>
      <c r="E7" s="114" t="s">
        <v>89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5" t="s">
        <v>90</v>
      </c>
      <c r="R7" s="116" t="s">
        <v>91</v>
      </c>
      <c r="S7" s="117" t="s">
        <v>92</v>
      </c>
      <c r="T7" s="118" t="s">
        <v>93</v>
      </c>
      <c r="U7" s="119"/>
      <c r="V7" s="120"/>
      <c r="W7" s="121" t="s">
        <v>94</v>
      </c>
      <c r="X7" s="122"/>
      <c r="Y7" s="121" t="s">
        <v>95</v>
      </c>
      <c r="Z7" s="122"/>
      <c r="AA7" s="121" t="s">
        <v>96</v>
      </c>
      <c r="AB7" s="123"/>
      <c r="AC7" s="121" t="s">
        <v>97</v>
      </c>
      <c r="AD7" s="124" t="s">
        <v>98</v>
      </c>
      <c r="AE7" s="124" t="s">
        <v>99</v>
      </c>
      <c r="AF7" s="124" t="s">
        <v>100</v>
      </c>
    </row>
    <row r="8" spans="1:33" s="89" customFormat="1" ht="7.5" customHeight="1" thickTop="1" x14ac:dyDescent="0.15">
      <c r="A8" s="125"/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7"/>
      <c r="S8" s="128"/>
      <c r="T8" s="129"/>
      <c r="U8" s="130"/>
      <c r="V8" s="128"/>
      <c r="W8" s="171"/>
      <c r="X8" s="172"/>
      <c r="Y8" s="171"/>
      <c r="Z8" s="172"/>
      <c r="AA8" s="132"/>
      <c r="AB8" s="127"/>
      <c r="AC8" s="133"/>
      <c r="AD8" s="133"/>
      <c r="AE8" s="129"/>
      <c r="AF8" s="129"/>
    </row>
    <row r="9" spans="1:33" s="142" customFormat="1" ht="16.5" customHeight="1" x14ac:dyDescent="0.15">
      <c r="A9" s="134" t="s">
        <v>101</v>
      </c>
      <c r="B9" s="135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/>
      <c r="R9" s="136"/>
      <c r="S9" s="137"/>
      <c r="T9" s="139"/>
      <c r="U9" s="161"/>
      <c r="V9" s="137"/>
      <c r="W9" s="141"/>
      <c r="X9" s="136"/>
      <c r="Y9" s="141"/>
      <c r="Z9" s="136"/>
      <c r="AA9" s="141"/>
      <c r="AB9" s="136"/>
      <c r="AC9" s="141"/>
      <c r="AD9" s="135"/>
      <c r="AE9" s="135"/>
      <c r="AF9" s="135"/>
    </row>
    <row r="10" spans="1:33" s="142" customFormat="1" ht="16.5" customHeight="1" x14ac:dyDescent="0.15">
      <c r="A10" s="143" t="s">
        <v>121</v>
      </c>
      <c r="B10" s="135">
        <v>4425212</v>
      </c>
      <c r="C10" s="136">
        <v>1488516</v>
      </c>
      <c r="D10" s="137">
        <v>220595</v>
      </c>
      <c r="E10" s="137">
        <f t="shared" ref="E10:E22" si="0">SUM(C10:D10)</f>
        <v>1709111</v>
      </c>
      <c r="F10" s="137"/>
      <c r="G10" s="137"/>
      <c r="H10" s="137"/>
      <c r="I10" s="137">
        <v>32797</v>
      </c>
      <c r="J10" s="137"/>
      <c r="K10" s="137">
        <v>26526</v>
      </c>
      <c r="L10" s="137"/>
      <c r="M10" s="137">
        <v>6022</v>
      </c>
      <c r="N10" s="137">
        <v>80449</v>
      </c>
      <c r="O10" s="137"/>
      <c r="P10" s="137">
        <v>28945</v>
      </c>
      <c r="Q10" s="138">
        <f t="shared" ref="Q10:Q22" si="1">SUM(F10:P10)</f>
        <v>174739</v>
      </c>
      <c r="R10" s="136">
        <f t="shared" ref="R10:R22" si="2">SUM(B10,E10,Q10)</f>
        <v>6309062</v>
      </c>
      <c r="S10" s="137"/>
      <c r="T10" s="139">
        <f t="shared" ref="T10:T22" si="3">SUM(R10:S10)</f>
        <v>6309062</v>
      </c>
      <c r="U10" s="138">
        <v>25396</v>
      </c>
      <c r="V10" s="137">
        <v>1198</v>
      </c>
      <c r="W10" s="140">
        <f t="shared" ref="W10:W22" si="4">SUM(U10:V10)</f>
        <v>26594</v>
      </c>
      <c r="X10" s="136"/>
      <c r="Y10" s="140">
        <f t="shared" ref="Y10:Y22" si="5">SUM(X10:X10)</f>
        <v>0</v>
      </c>
      <c r="Z10" s="136">
        <v>118</v>
      </c>
      <c r="AA10" s="140">
        <f t="shared" ref="AA10:AA22" si="6">SUM(Z10:Z10)</f>
        <v>118</v>
      </c>
      <c r="AB10" s="136">
        <v>8508</v>
      </c>
      <c r="AC10" s="141">
        <f t="shared" ref="AC10:AC22" si="7">SUM(AB10:AB10)</f>
        <v>8508</v>
      </c>
      <c r="AD10" s="135">
        <f t="shared" ref="AD10:AD22" si="8">SUM(T10,W10,Y10,AA10,AC10)</f>
        <v>6344282</v>
      </c>
      <c r="AE10" s="137"/>
      <c r="AF10" s="135">
        <f t="shared" ref="AF10:AF22" si="9">SUM(AD10:AE10)</f>
        <v>6344282</v>
      </c>
    </row>
    <row r="11" spans="1:33" s="142" customFormat="1" ht="16.5" customHeight="1" x14ac:dyDescent="0.15">
      <c r="A11" s="144" t="s">
        <v>122</v>
      </c>
      <c r="B11" s="135">
        <v>514923</v>
      </c>
      <c r="C11" s="136">
        <v>205993</v>
      </c>
      <c r="D11" s="137">
        <v>40000</v>
      </c>
      <c r="E11" s="137">
        <f t="shared" si="0"/>
        <v>245993</v>
      </c>
      <c r="F11" s="137"/>
      <c r="G11" s="137"/>
      <c r="H11" s="137"/>
      <c r="I11" s="137">
        <v>199</v>
      </c>
      <c r="J11" s="137"/>
      <c r="K11" s="137">
        <v>-10056</v>
      </c>
      <c r="L11" s="137"/>
      <c r="M11" s="137"/>
      <c r="N11" s="137">
        <v>-872</v>
      </c>
      <c r="O11" s="137"/>
      <c r="P11" s="137">
        <v>-14237</v>
      </c>
      <c r="Q11" s="138">
        <f t="shared" si="1"/>
        <v>-24966</v>
      </c>
      <c r="R11" s="145">
        <f t="shared" si="2"/>
        <v>735950</v>
      </c>
      <c r="S11" s="137"/>
      <c r="T11" s="139">
        <f t="shared" si="3"/>
        <v>735950</v>
      </c>
      <c r="U11" s="138"/>
      <c r="V11" s="137"/>
      <c r="W11" s="140">
        <f t="shared" si="4"/>
        <v>0</v>
      </c>
      <c r="X11" s="136"/>
      <c r="Y11" s="140">
        <f t="shared" si="5"/>
        <v>0</v>
      </c>
      <c r="Z11" s="136"/>
      <c r="AA11" s="140">
        <f t="shared" si="6"/>
        <v>0</v>
      </c>
      <c r="AB11" s="136"/>
      <c r="AC11" s="141">
        <f t="shared" si="7"/>
        <v>0</v>
      </c>
      <c r="AD11" s="135">
        <f t="shared" si="8"/>
        <v>735950</v>
      </c>
      <c r="AE11" s="137"/>
      <c r="AF11" s="135">
        <f t="shared" si="9"/>
        <v>735950</v>
      </c>
    </row>
    <row r="12" spans="1:33" s="142" customFormat="1" ht="16.5" customHeight="1" x14ac:dyDescent="0.15">
      <c r="A12" s="144" t="s">
        <v>123</v>
      </c>
      <c r="B12" s="146">
        <v>253654</v>
      </c>
      <c r="C12" s="145"/>
      <c r="D12" s="147"/>
      <c r="E12" s="137">
        <f t="shared" si="0"/>
        <v>0</v>
      </c>
      <c r="F12" s="147"/>
      <c r="G12" s="147"/>
      <c r="H12" s="147"/>
      <c r="I12" s="147">
        <v>2228</v>
      </c>
      <c r="J12" s="147"/>
      <c r="K12" s="147">
        <v>1695</v>
      </c>
      <c r="L12" s="147"/>
      <c r="M12" s="147"/>
      <c r="N12" s="147">
        <v>5882</v>
      </c>
      <c r="O12" s="147"/>
      <c r="P12" s="147">
        <v>2425</v>
      </c>
      <c r="Q12" s="138">
        <f t="shared" si="1"/>
        <v>12230</v>
      </c>
      <c r="R12" s="145">
        <f t="shared" si="2"/>
        <v>265884</v>
      </c>
      <c r="S12" s="137"/>
      <c r="T12" s="139">
        <f t="shared" si="3"/>
        <v>265884</v>
      </c>
      <c r="U12" s="138"/>
      <c r="V12" s="137"/>
      <c r="W12" s="140">
        <f t="shared" si="4"/>
        <v>0</v>
      </c>
      <c r="X12" s="145"/>
      <c r="Y12" s="140">
        <f t="shared" si="5"/>
        <v>0</v>
      </c>
      <c r="Z12" s="145"/>
      <c r="AA12" s="140">
        <f t="shared" si="6"/>
        <v>0</v>
      </c>
      <c r="AB12" s="145"/>
      <c r="AC12" s="141">
        <f t="shared" si="7"/>
        <v>0</v>
      </c>
      <c r="AD12" s="135">
        <f t="shared" si="8"/>
        <v>265884</v>
      </c>
      <c r="AE12" s="137"/>
      <c r="AF12" s="135">
        <f t="shared" si="9"/>
        <v>265884</v>
      </c>
    </row>
    <row r="13" spans="1:33" s="142" customFormat="1" ht="16.5" customHeight="1" x14ac:dyDescent="0.15">
      <c r="A13" s="144" t="s">
        <v>124</v>
      </c>
      <c r="B13" s="146">
        <v>2073913</v>
      </c>
      <c r="C13" s="145">
        <v>1147334</v>
      </c>
      <c r="D13" s="147">
        <v>567356</v>
      </c>
      <c r="E13" s="137">
        <f t="shared" si="0"/>
        <v>1714690</v>
      </c>
      <c r="F13" s="147">
        <v>654</v>
      </c>
      <c r="G13" s="147">
        <v>1676</v>
      </c>
      <c r="H13" s="147">
        <v>1590</v>
      </c>
      <c r="I13" s="147">
        <v>31996</v>
      </c>
      <c r="J13" s="147">
        <v>17509</v>
      </c>
      <c r="K13" s="147">
        <v>100676</v>
      </c>
      <c r="L13" s="147">
        <v>8476</v>
      </c>
      <c r="M13" s="147">
        <v>116</v>
      </c>
      <c r="N13" s="147">
        <v>121438</v>
      </c>
      <c r="O13" s="147">
        <v>35522</v>
      </c>
      <c r="P13" s="147">
        <v>23110</v>
      </c>
      <c r="Q13" s="138">
        <f t="shared" si="1"/>
        <v>342763</v>
      </c>
      <c r="R13" s="145">
        <f t="shared" si="2"/>
        <v>4131366</v>
      </c>
      <c r="S13" s="137">
        <v>-19551</v>
      </c>
      <c r="T13" s="139">
        <f t="shared" si="3"/>
        <v>4111815</v>
      </c>
      <c r="U13" s="138">
        <v>274625</v>
      </c>
      <c r="V13" s="137">
        <v>53617</v>
      </c>
      <c r="W13" s="140">
        <f t="shared" si="4"/>
        <v>328242</v>
      </c>
      <c r="X13" s="145"/>
      <c r="Y13" s="140">
        <f t="shared" si="5"/>
        <v>0</v>
      </c>
      <c r="Z13" s="145">
        <v>17</v>
      </c>
      <c r="AA13" s="140">
        <f t="shared" si="6"/>
        <v>17</v>
      </c>
      <c r="AB13" s="145">
        <v>230428</v>
      </c>
      <c r="AC13" s="141">
        <f t="shared" si="7"/>
        <v>230428</v>
      </c>
      <c r="AD13" s="135">
        <f t="shared" si="8"/>
        <v>4670502</v>
      </c>
      <c r="AE13" s="137">
        <v>-18651</v>
      </c>
      <c r="AF13" s="135">
        <f t="shared" si="9"/>
        <v>4651851</v>
      </c>
    </row>
    <row r="14" spans="1:33" s="142" customFormat="1" ht="16.5" customHeight="1" x14ac:dyDescent="0.15">
      <c r="A14" s="144" t="s">
        <v>125</v>
      </c>
      <c r="B14" s="146">
        <v>171030</v>
      </c>
      <c r="C14" s="145">
        <v>17006</v>
      </c>
      <c r="D14" s="147">
        <v>69228</v>
      </c>
      <c r="E14" s="137">
        <f t="shared" si="0"/>
        <v>86234</v>
      </c>
      <c r="F14" s="147"/>
      <c r="G14" s="147"/>
      <c r="H14" s="147">
        <v>30</v>
      </c>
      <c r="I14" s="147">
        <v>33348</v>
      </c>
      <c r="J14" s="147">
        <v>781</v>
      </c>
      <c r="K14" s="147"/>
      <c r="L14" s="147"/>
      <c r="M14" s="147"/>
      <c r="N14" s="147"/>
      <c r="O14" s="147"/>
      <c r="P14" s="147"/>
      <c r="Q14" s="138">
        <f t="shared" si="1"/>
        <v>34159</v>
      </c>
      <c r="R14" s="145">
        <f t="shared" si="2"/>
        <v>291423</v>
      </c>
      <c r="S14" s="137"/>
      <c r="T14" s="139">
        <f t="shared" si="3"/>
        <v>291423</v>
      </c>
      <c r="U14" s="138">
        <v>70953</v>
      </c>
      <c r="V14" s="137"/>
      <c r="W14" s="140">
        <f t="shared" si="4"/>
        <v>70953</v>
      </c>
      <c r="X14" s="145"/>
      <c r="Y14" s="140">
        <f t="shared" si="5"/>
        <v>0</v>
      </c>
      <c r="Z14" s="145"/>
      <c r="AA14" s="140">
        <f t="shared" si="6"/>
        <v>0</v>
      </c>
      <c r="AB14" s="145"/>
      <c r="AC14" s="141">
        <f t="shared" si="7"/>
        <v>0</v>
      </c>
      <c r="AD14" s="135">
        <f t="shared" si="8"/>
        <v>362376</v>
      </c>
      <c r="AE14" s="137"/>
      <c r="AF14" s="135">
        <f t="shared" si="9"/>
        <v>362376</v>
      </c>
    </row>
    <row r="15" spans="1:33" s="142" customFormat="1" ht="16.5" customHeight="1" x14ac:dyDescent="0.15">
      <c r="A15" s="144" t="s">
        <v>126</v>
      </c>
      <c r="B15" s="146">
        <v>2018887</v>
      </c>
      <c r="C15" s="145">
        <v>121793</v>
      </c>
      <c r="D15" s="147">
        <v>266002</v>
      </c>
      <c r="E15" s="137">
        <f t="shared" si="0"/>
        <v>387795</v>
      </c>
      <c r="F15" s="147">
        <v>9211</v>
      </c>
      <c r="G15" s="147">
        <v>70395</v>
      </c>
      <c r="H15" s="147"/>
      <c r="I15" s="147">
        <v>461775</v>
      </c>
      <c r="J15" s="147">
        <v>30447</v>
      </c>
      <c r="K15" s="147"/>
      <c r="L15" s="147"/>
      <c r="M15" s="147"/>
      <c r="N15" s="147"/>
      <c r="O15" s="147"/>
      <c r="P15" s="147"/>
      <c r="Q15" s="138">
        <f t="shared" si="1"/>
        <v>571828</v>
      </c>
      <c r="R15" s="145">
        <f t="shared" si="2"/>
        <v>2978510</v>
      </c>
      <c r="S15" s="137"/>
      <c r="T15" s="139">
        <f t="shared" si="3"/>
        <v>2978510</v>
      </c>
      <c r="U15" s="138">
        <v>223126</v>
      </c>
      <c r="V15" s="137"/>
      <c r="W15" s="140">
        <f t="shared" si="4"/>
        <v>223126</v>
      </c>
      <c r="X15" s="145"/>
      <c r="Y15" s="140">
        <f t="shared" si="5"/>
        <v>0</v>
      </c>
      <c r="Z15" s="145"/>
      <c r="AA15" s="140">
        <f t="shared" si="6"/>
        <v>0</v>
      </c>
      <c r="AB15" s="145">
        <v>224</v>
      </c>
      <c r="AC15" s="141">
        <f t="shared" si="7"/>
        <v>224</v>
      </c>
      <c r="AD15" s="135">
        <f t="shared" si="8"/>
        <v>3201860</v>
      </c>
      <c r="AE15" s="137"/>
      <c r="AF15" s="135">
        <f t="shared" si="9"/>
        <v>3201860</v>
      </c>
    </row>
    <row r="16" spans="1:33" s="142" customFormat="1" ht="16.5" customHeight="1" x14ac:dyDescent="0.15">
      <c r="A16" s="144" t="s">
        <v>127</v>
      </c>
      <c r="B16" s="146">
        <v>3669914</v>
      </c>
      <c r="C16" s="145"/>
      <c r="D16" s="147"/>
      <c r="E16" s="137">
        <f t="shared" si="0"/>
        <v>0</v>
      </c>
      <c r="F16" s="147"/>
      <c r="G16" s="147"/>
      <c r="H16" s="147"/>
      <c r="I16" s="147"/>
      <c r="J16" s="147"/>
      <c r="K16" s="147">
        <v>4547407</v>
      </c>
      <c r="L16" s="147"/>
      <c r="M16" s="147">
        <v>2602</v>
      </c>
      <c r="N16" s="147">
        <v>4361840</v>
      </c>
      <c r="O16" s="147"/>
      <c r="P16" s="147"/>
      <c r="Q16" s="138">
        <f t="shared" si="1"/>
        <v>8911849</v>
      </c>
      <c r="R16" s="145">
        <f t="shared" si="2"/>
        <v>12581763</v>
      </c>
      <c r="S16" s="137"/>
      <c r="T16" s="139">
        <f t="shared" si="3"/>
        <v>12581763</v>
      </c>
      <c r="U16" s="138"/>
      <c r="V16" s="137">
        <v>6828100</v>
      </c>
      <c r="W16" s="140">
        <f t="shared" si="4"/>
        <v>6828100</v>
      </c>
      <c r="X16" s="145"/>
      <c r="Y16" s="140">
        <f t="shared" si="5"/>
        <v>0</v>
      </c>
      <c r="Z16" s="145"/>
      <c r="AA16" s="140">
        <f t="shared" si="6"/>
        <v>0</v>
      </c>
      <c r="AB16" s="145"/>
      <c r="AC16" s="141">
        <f t="shared" si="7"/>
        <v>0</v>
      </c>
      <c r="AD16" s="135">
        <f t="shared" si="8"/>
        <v>19409863</v>
      </c>
      <c r="AE16" s="137"/>
      <c r="AF16" s="135">
        <f t="shared" si="9"/>
        <v>19409863</v>
      </c>
    </row>
    <row r="17" spans="1:32" s="142" customFormat="1" ht="16.5" customHeight="1" x14ac:dyDescent="0.15">
      <c r="A17" s="144" t="s">
        <v>128</v>
      </c>
      <c r="B17" s="146">
        <v>2201358</v>
      </c>
      <c r="C17" s="145"/>
      <c r="D17" s="147"/>
      <c r="E17" s="137">
        <f t="shared" si="0"/>
        <v>0</v>
      </c>
      <c r="F17" s="147"/>
      <c r="G17" s="147"/>
      <c r="H17" s="147"/>
      <c r="I17" s="147">
        <v>107894</v>
      </c>
      <c r="J17" s="147"/>
      <c r="K17" s="147">
        <v>1633916</v>
      </c>
      <c r="L17" s="147"/>
      <c r="M17" s="147"/>
      <c r="N17" s="147"/>
      <c r="O17" s="147"/>
      <c r="P17" s="147">
        <v>746971</v>
      </c>
      <c r="Q17" s="138">
        <f t="shared" si="1"/>
        <v>2488781</v>
      </c>
      <c r="R17" s="145">
        <f t="shared" si="2"/>
        <v>4690139</v>
      </c>
      <c r="S17" s="137"/>
      <c r="T17" s="139">
        <f t="shared" si="3"/>
        <v>4690139</v>
      </c>
      <c r="U17" s="138">
        <v>1954</v>
      </c>
      <c r="V17" s="137">
        <v>16269</v>
      </c>
      <c r="W17" s="140">
        <f t="shared" si="4"/>
        <v>18223</v>
      </c>
      <c r="X17" s="145"/>
      <c r="Y17" s="140">
        <f t="shared" si="5"/>
        <v>0</v>
      </c>
      <c r="Z17" s="145">
        <v>320</v>
      </c>
      <c r="AA17" s="140">
        <f t="shared" si="6"/>
        <v>320</v>
      </c>
      <c r="AB17" s="145"/>
      <c r="AC17" s="141">
        <f t="shared" si="7"/>
        <v>0</v>
      </c>
      <c r="AD17" s="135">
        <f t="shared" si="8"/>
        <v>4708682</v>
      </c>
      <c r="AE17" s="137">
        <v>-1139000</v>
      </c>
      <c r="AF17" s="135">
        <f t="shared" si="9"/>
        <v>3569682</v>
      </c>
    </row>
    <row r="18" spans="1:32" s="142" customFormat="1" ht="16.5" customHeight="1" x14ac:dyDescent="0.15">
      <c r="A18" s="144" t="s">
        <v>129</v>
      </c>
      <c r="B18" s="146">
        <v>3842836</v>
      </c>
      <c r="C18" s="145"/>
      <c r="D18" s="147"/>
      <c r="E18" s="137">
        <f t="shared" si="0"/>
        <v>0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38">
        <f t="shared" si="1"/>
        <v>0</v>
      </c>
      <c r="R18" s="145">
        <f t="shared" si="2"/>
        <v>3842836</v>
      </c>
      <c r="S18" s="137">
        <v>-3212301</v>
      </c>
      <c r="T18" s="139">
        <f t="shared" si="3"/>
        <v>630535</v>
      </c>
      <c r="U18" s="138"/>
      <c r="V18" s="137">
        <v>833</v>
      </c>
      <c r="W18" s="140">
        <f t="shared" si="4"/>
        <v>833</v>
      </c>
      <c r="X18" s="145"/>
      <c r="Y18" s="140">
        <f t="shared" si="5"/>
        <v>0</v>
      </c>
      <c r="Z18" s="145"/>
      <c r="AA18" s="140">
        <f t="shared" si="6"/>
        <v>0</v>
      </c>
      <c r="AB18" s="145"/>
      <c r="AC18" s="141">
        <f t="shared" si="7"/>
        <v>0</v>
      </c>
      <c r="AD18" s="135">
        <f t="shared" si="8"/>
        <v>631368</v>
      </c>
      <c r="AE18" s="137">
        <v>-630535</v>
      </c>
      <c r="AF18" s="135">
        <f t="shared" si="9"/>
        <v>833</v>
      </c>
    </row>
    <row r="19" spans="1:32" s="142" customFormat="1" ht="16.5" customHeight="1" x14ac:dyDescent="0.15">
      <c r="A19" s="144" t="s">
        <v>130</v>
      </c>
      <c r="B19" s="146">
        <v>311016</v>
      </c>
      <c r="C19" s="145"/>
      <c r="D19" s="147"/>
      <c r="E19" s="137">
        <f t="shared" si="0"/>
        <v>0</v>
      </c>
      <c r="F19" s="147"/>
      <c r="G19" s="147"/>
      <c r="H19" s="147"/>
      <c r="I19" s="147">
        <v>2727</v>
      </c>
      <c r="J19" s="147"/>
      <c r="K19" s="147"/>
      <c r="L19" s="147"/>
      <c r="M19" s="147"/>
      <c r="N19" s="147"/>
      <c r="O19" s="147"/>
      <c r="P19" s="147"/>
      <c r="Q19" s="138">
        <f t="shared" si="1"/>
        <v>2727</v>
      </c>
      <c r="R19" s="145">
        <f t="shared" si="2"/>
        <v>313743</v>
      </c>
      <c r="S19" s="137"/>
      <c r="T19" s="139">
        <f t="shared" si="3"/>
        <v>313743</v>
      </c>
      <c r="U19" s="138"/>
      <c r="V19" s="137"/>
      <c r="W19" s="140">
        <f t="shared" si="4"/>
        <v>0</v>
      </c>
      <c r="X19" s="145"/>
      <c r="Y19" s="140">
        <f t="shared" si="5"/>
        <v>0</v>
      </c>
      <c r="Z19" s="145"/>
      <c r="AA19" s="140">
        <f t="shared" si="6"/>
        <v>0</v>
      </c>
      <c r="AB19" s="145"/>
      <c r="AC19" s="141">
        <f t="shared" si="7"/>
        <v>0</v>
      </c>
      <c r="AD19" s="135">
        <f t="shared" si="8"/>
        <v>313743</v>
      </c>
      <c r="AE19" s="137"/>
      <c r="AF19" s="135">
        <f t="shared" si="9"/>
        <v>313743</v>
      </c>
    </row>
    <row r="20" spans="1:32" s="142" customFormat="1" ht="16.5" customHeight="1" x14ac:dyDescent="0.15">
      <c r="A20" s="144" t="s">
        <v>110</v>
      </c>
      <c r="B20" s="146">
        <v>366483</v>
      </c>
      <c r="C20" s="145">
        <v>2713</v>
      </c>
      <c r="D20" s="147">
        <v>126132</v>
      </c>
      <c r="E20" s="137">
        <f t="shared" si="0"/>
        <v>128845</v>
      </c>
      <c r="F20" s="147">
        <v>1530</v>
      </c>
      <c r="G20" s="147">
        <v>4061</v>
      </c>
      <c r="H20" s="147">
        <v>1814</v>
      </c>
      <c r="I20" s="147">
        <v>227211</v>
      </c>
      <c r="J20" s="147">
        <v>16955</v>
      </c>
      <c r="K20" s="147">
        <v>309</v>
      </c>
      <c r="L20" s="147"/>
      <c r="M20" s="147"/>
      <c r="N20" s="147"/>
      <c r="O20" s="147"/>
      <c r="P20" s="147"/>
      <c r="Q20" s="138">
        <f t="shared" si="1"/>
        <v>251880</v>
      </c>
      <c r="R20" s="145">
        <f t="shared" si="2"/>
        <v>747208</v>
      </c>
      <c r="S20" s="137">
        <v>-8997</v>
      </c>
      <c r="T20" s="139">
        <f t="shared" si="3"/>
        <v>738211</v>
      </c>
      <c r="U20" s="138">
        <v>12765</v>
      </c>
      <c r="V20" s="137"/>
      <c r="W20" s="140">
        <f t="shared" si="4"/>
        <v>12765</v>
      </c>
      <c r="X20" s="145"/>
      <c r="Y20" s="140">
        <f t="shared" si="5"/>
        <v>0</v>
      </c>
      <c r="Z20" s="145"/>
      <c r="AA20" s="140">
        <f t="shared" si="6"/>
        <v>0</v>
      </c>
      <c r="AB20" s="145"/>
      <c r="AC20" s="141">
        <f t="shared" si="7"/>
        <v>0</v>
      </c>
      <c r="AD20" s="135">
        <f t="shared" si="8"/>
        <v>750976</v>
      </c>
      <c r="AE20" s="137"/>
      <c r="AF20" s="135">
        <f t="shared" si="9"/>
        <v>750976</v>
      </c>
    </row>
    <row r="21" spans="1:32" s="142" customFormat="1" ht="16.5" customHeight="1" x14ac:dyDescent="0.15">
      <c r="A21" s="144" t="s">
        <v>131</v>
      </c>
      <c r="B21" s="146">
        <v>129079</v>
      </c>
      <c r="C21" s="145"/>
      <c r="D21" s="147">
        <v>386</v>
      </c>
      <c r="E21" s="137">
        <f t="shared" si="0"/>
        <v>386</v>
      </c>
      <c r="F21" s="147"/>
      <c r="G21" s="147"/>
      <c r="H21" s="147"/>
      <c r="I21" s="147">
        <v>-244</v>
      </c>
      <c r="J21" s="147"/>
      <c r="K21" s="147">
        <v>33436</v>
      </c>
      <c r="L21" s="147"/>
      <c r="M21" s="147"/>
      <c r="N21" s="147">
        <v>-1399</v>
      </c>
      <c r="O21" s="147"/>
      <c r="P21" s="147"/>
      <c r="Q21" s="138">
        <f t="shared" si="1"/>
        <v>31793</v>
      </c>
      <c r="R21" s="145">
        <f t="shared" si="2"/>
        <v>161258</v>
      </c>
      <c r="S21" s="137"/>
      <c r="T21" s="139">
        <f t="shared" si="3"/>
        <v>161258</v>
      </c>
      <c r="U21" s="138"/>
      <c r="V21" s="137"/>
      <c r="W21" s="140">
        <f t="shared" si="4"/>
        <v>0</v>
      </c>
      <c r="X21" s="145"/>
      <c r="Y21" s="140">
        <f t="shared" si="5"/>
        <v>0</v>
      </c>
      <c r="Z21" s="145"/>
      <c r="AA21" s="140">
        <f t="shared" si="6"/>
        <v>0</v>
      </c>
      <c r="AB21" s="145"/>
      <c r="AC21" s="141">
        <f t="shared" si="7"/>
        <v>0</v>
      </c>
      <c r="AD21" s="135">
        <f t="shared" si="8"/>
        <v>161258</v>
      </c>
      <c r="AE21" s="137"/>
      <c r="AF21" s="135">
        <f t="shared" si="9"/>
        <v>161258</v>
      </c>
    </row>
    <row r="22" spans="1:32" s="142" customFormat="1" ht="16.5" customHeight="1" x14ac:dyDescent="0.15">
      <c r="A22" s="144" t="s">
        <v>132</v>
      </c>
      <c r="B22" s="146">
        <v>622839</v>
      </c>
      <c r="C22" s="145">
        <v>63138</v>
      </c>
      <c r="D22" s="147">
        <v>2411</v>
      </c>
      <c r="E22" s="137">
        <f t="shared" si="0"/>
        <v>65549</v>
      </c>
      <c r="F22" s="147"/>
      <c r="G22" s="147"/>
      <c r="H22" s="147"/>
      <c r="I22" s="147">
        <v>1</v>
      </c>
      <c r="J22" s="147"/>
      <c r="K22" s="147">
        <v>48185</v>
      </c>
      <c r="L22" s="147"/>
      <c r="M22" s="147">
        <v>4354</v>
      </c>
      <c r="N22" s="147">
        <v>21032</v>
      </c>
      <c r="O22" s="147">
        <v>12886</v>
      </c>
      <c r="P22" s="147">
        <v>364</v>
      </c>
      <c r="Q22" s="138">
        <f t="shared" si="1"/>
        <v>86822</v>
      </c>
      <c r="R22" s="145">
        <f t="shared" si="2"/>
        <v>775210</v>
      </c>
      <c r="S22" s="137"/>
      <c r="T22" s="139">
        <f t="shared" si="3"/>
        <v>775210</v>
      </c>
      <c r="U22" s="138"/>
      <c r="V22" s="137">
        <v>56405</v>
      </c>
      <c r="W22" s="140">
        <f t="shared" si="4"/>
        <v>56405</v>
      </c>
      <c r="X22" s="145"/>
      <c r="Y22" s="140">
        <f t="shared" si="5"/>
        <v>0</v>
      </c>
      <c r="Z22" s="145"/>
      <c r="AA22" s="140">
        <f t="shared" si="6"/>
        <v>0</v>
      </c>
      <c r="AB22" s="145">
        <v>25</v>
      </c>
      <c r="AC22" s="141">
        <f t="shared" si="7"/>
        <v>25</v>
      </c>
      <c r="AD22" s="135">
        <f t="shared" si="8"/>
        <v>831640</v>
      </c>
      <c r="AE22" s="137"/>
      <c r="AF22" s="135">
        <f t="shared" si="9"/>
        <v>831640</v>
      </c>
    </row>
    <row r="23" spans="1:32" s="142" customFormat="1" ht="18.75" customHeight="1" x14ac:dyDescent="0.15">
      <c r="A23" s="148" t="s">
        <v>112</v>
      </c>
      <c r="B23" s="146">
        <f t="shared" ref="B23:AF23" si="10">SUBTOTAL(9,B10:B22)</f>
        <v>20601144</v>
      </c>
      <c r="C23" s="149">
        <f>SUBTOTAL(9,C10:C22)</f>
        <v>3046493</v>
      </c>
      <c r="D23" s="147">
        <f t="shared" si="10"/>
        <v>1292110</v>
      </c>
      <c r="E23" s="147">
        <f t="shared" si="10"/>
        <v>4338603</v>
      </c>
      <c r="F23" s="147">
        <f t="shared" si="10"/>
        <v>11395</v>
      </c>
      <c r="G23" s="147">
        <f t="shared" si="10"/>
        <v>76132</v>
      </c>
      <c r="H23" s="147">
        <f t="shared" si="10"/>
        <v>3434</v>
      </c>
      <c r="I23" s="147">
        <f>SUBTOTAL(9,I10:I22)</f>
        <v>899932</v>
      </c>
      <c r="J23" s="147">
        <f t="shared" si="10"/>
        <v>65692</v>
      </c>
      <c r="K23" s="147">
        <f t="shared" si="10"/>
        <v>6382094</v>
      </c>
      <c r="L23" s="147">
        <f t="shared" si="10"/>
        <v>8476</v>
      </c>
      <c r="M23" s="147">
        <f t="shared" si="10"/>
        <v>13094</v>
      </c>
      <c r="N23" s="147">
        <f t="shared" si="10"/>
        <v>4588370</v>
      </c>
      <c r="O23" s="147">
        <f t="shared" si="10"/>
        <v>48408</v>
      </c>
      <c r="P23" s="147">
        <f t="shared" si="10"/>
        <v>787578</v>
      </c>
      <c r="Q23" s="150">
        <f t="shared" si="10"/>
        <v>12884605</v>
      </c>
      <c r="R23" s="145">
        <f t="shared" si="10"/>
        <v>37824352</v>
      </c>
      <c r="S23" s="147">
        <f t="shared" si="10"/>
        <v>-3240849</v>
      </c>
      <c r="T23" s="151">
        <f t="shared" si="10"/>
        <v>34583503</v>
      </c>
      <c r="U23" s="149">
        <f t="shared" si="10"/>
        <v>608819</v>
      </c>
      <c r="V23" s="147">
        <f>SUBTOTAL(9,V10:V22)</f>
        <v>6956422</v>
      </c>
      <c r="W23" s="152">
        <f t="shared" si="10"/>
        <v>7565241</v>
      </c>
      <c r="X23" s="145">
        <f t="shared" si="10"/>
        <v>0</v>
      </c>
      <c r="Y23" s="152">
        <f t="shared" si="10"/>
        <v>0</v>
      </c>
      <c r="Z23" s="145">
        <f>SUBTOTAL(9,Z10:Z22)</f>
        <v>455</v>
      </c>
      <c r="AA23" s="152">
        <f>SUBTOTAL(9,AA10:AA22)</f>
        <v>455</v>
      </c>
      <c r="AB23" s="145">
        <f t="shared" si="10"/>
        <v>239185</v>
      </c>
      <c r="AC23" s="173">
        <f t="shared" si="10"/>
        <v>239185</v>
      </c>
      <c r="AD23" s="146">
        <f t="shared" si="10"/>
        <v>42388384</v>
      </c>
      <c r="AE23" s="147">
        <f t="shared" si="10"/>
        <v>-1788186</v>
      </c>
      <c r="AF23" s="146">
        <f t="shared" si="10"/>
        <v>40600198</v>
      </c>
    </row>
    <row r="24" spans="1:32" s="142" customFormat="1" ht="7.5" customHeight="1" x14ac:dyDescent="0.15">
      <c r="A24" s="153"/>
      <c r="B24" s="154"/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7"/>
      <c r="R24" s="155"/>
      <c r="S24" s="156"/>
      <c r="T24" s="158"/>
      <c r="U24" s="159"/>
      <c r="V24" s="156"/>
      <c r="W24" s="160"/>
      <c r="X24" s="155"/>
      <c r="Y24" s="160"/>
      <c r="Z24" s="155"/>
      <c r="AA24" s="160"/>
      <c r="AB24" s="155"/>
      <c r="AC24" s="174"/>
      <c r="AD24" s="154"/>
      <c r="AE24" s="156"/>
      <c r="AF24" s="154"/>
    </row>
    <row r="25" spans="1:32" s="142" customFormat="1" ht="16.5" customHeight="1" x14ac:dyDescent="0.15">
      <c r="A25" s="134" t="s">
        <v>113</v>
      </c>
      <c r="B25" s="135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8"/>
      <c r="R25" s="136"/>
      <c r="S25" s="137"/>
      <c r="T25" s="139"/>
      <c r="U25" s="161"/>
      <c r="V25" s="137"/>
      <c r="W25" s="140"/>
      <c r="X25" s="136"/>
      <c r="Y25" s="140"/>
      <c r="Z25" s="136"/>
      <c r="AA25" s="140"/>
      <c r="AB25" s="136"/>
      <c r="AC25" s="141"/>
      <c r="AD25" s="135"/>
      <c r="AE25" s="137"/>
      <c r="AF25" s="135"/>
    </row>
    <row r="26" spans="1:32" s="142" customFormat="1" ht="16.5" customHeight="1" x14ac:dyDescent="0.15">
      <c r="A26" s="144" t="s">
        <v>114</v>
      </c>
      <c r="B26" s="146">
        <v>702907</v>
      </c>
      <c r="C26" s="145"/>
      <c r="D26" s="147"/>
      <c r="E26" s="137">
        <f t="shared" ref="E26:E31" si="11">SUM(C26:D26)</f>
        <v>0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38">
        <f t="shared" ref="Q26:Q31" si="12">SUM(F26:P26)</f>
        <v>0</v>
      </c>
      <c r="R26" s="145">
        <f t="shared" ref="R26:R31" si="13">SUM(B26,E26,Q26)</f>
        <v>702907</v>
      </c>
      <c r="S26" s="137"/>
      <c r="T26" s="139">
        <f t="shared" ref="T26:T31" si="14">SUM(R26:S26)</f>
        <v>702907</v>
      </c>
      <c r="U26" s="149">
        <v>199871</v>
      </c>
      <c r="V26" s="147"/>
      <c r="W26" s="140">
        <f t="shared" ref="W26:W31" si="15">SUM(U26:V26)</f>
        <v>199871</v>
      </c>
      <c r="X26" s="145"/>
      <c r="Y26" s="140">
        <f t="shared" ref="Y26:Y31" si="16">SUM(X26:X26)</f>
        <v>0</v>
      </c>
      <c r="Z26" s="145"/>
      <c r="AA26" s="140">
        <f t="shared" ref="AA26:AA31" si="17">SUM(Z26:Z26)</f>
        <v>0</v>
      </c>
      <c r="AB26" s="136"/>
      <c r="AC26" s="141">
        <f t="shared" ref="AC26:AC31" si="18">SUM(AB26:AB26)</f>
        <v>0</v>
      </c>
      <c r="AD26" s="135">
        <f t="shared" ref="AD26:AD31" si="19">SUM(T26,W26,Y26,AA26,AC26)</f>
        <v>902778</v>
      </c>
      <c r="AE26" s="137"/>
      <c r="AF26" s="135">
        <f t="shared" ref="AF26:AF31" si="20">SUM(AD26:AE26)</f>
        <v>902778</v>
      </c>
    </row>
    <row r="27" spans="1:32" s="142" customFormat="1" ht="16.5" customHeight="1" x14ac:dyDescent="0.15">
      <c r="A27" s="144" t="s">
        <v>41</v>
      </c>
      <c r="B27" s="146">
        <v>369850</v>
      </c>
      <c r="C27" s="145"/>
      <c r="D27" s="147">
        <v>25326</v>
      </c>
      <c r="E27" s="137">
        <f t="shared" si="11"/>
        <v>25326</v>
      </c>
      <c r="F27" s="147"/>
      <c r="G27" s="147"/>
      <c r="H27" s="147"/>
      <c r="I27" s="147">
        <v>17749</v>
      </c>
      <c r="J27" s="147"/>
      <c r="K27" s="147">
        <v>2777852</v>
      </c>
      <c r="L27" s="147"/>
      <c r="M27" s="147">
        <v>1001</v>
      </c>
      <c r="N27" s="147">
        <v>1321470</v>
      </c>
      <c r="O27" s="147"/>
      <c r="P27" s="147"/>
      <c r="Q27" s="138">
        <f t="shared" si="12"/>
        <v>4118072</v>
      </c>
      <c r="R27" s="145">
        <f t="shared" si="13"/>
        <v>4513248</v>
      </c>
      <c r="S27" s="137">
        <v>-7209</v>
      </c>
      <c r="T27" s="139">
        <f t="shared" si="14"/>
        <v>4506039</v>
      </c>
      <c r="U27" s="149">
        <v>366031</v>
      </c>
      <c r="V27" s="147">
        <v>4122489</v>
      </c>
      <c r="W27" s="140">
        <f t="shared" si="15"/>
        <v>4488520</v>
      </c>
      <c r="X27" s="145"/>
      <c r="Y27" s="140">
        <f t="shared" si="16"/>
        <v>0</v>
      </c>
      <c r="Z27" s="145"/>
      <c r="AA27" s="140">
        <f t="shared" si="17"/>
        <v>0</v>
      </c>
      <c r="AB27" s="145"/>
      <c r="AC27" s="141">
        <f t="shared" si="18"/>
        <v>0</v>
      </c>
      <c r="AD27" s="135">
        <f t="shared" si="19"/>
        <v>8994559</v>
      </c>
      <c r="AE27" s="137">
        <v>-1747368</v>
      </c>
      <c r="AF27" s="135">
        <f t="shared" si="20"/>
        <v>7247191</v>
      </c>
    </row>
    <row r="28" spans="1:32" s="142" customFormat="1" ht="16.5" customHeight="1" x14ac:dyDescent="0.15">
      <c r="A28" s="144" t="s">
        <v>43</v>
      </c>
      <c r="B28" s="146"/>
      <c r="C28" s="145"/>
      <c r="D28" s="147"/>
      <c r="E28" s="137">
        <f t="shared" si="11"/>
        <v>0</v>
      </c>
      <c r="F28" s="147"/>
      <c r="G28" s="147"/>
      <c r="H28" s="147"/>
      <c r="I28" s="147"/>
      <c r="J28" s="147"/>
      <c r="K28" s="147">
        <v>1270451</v>
      </c>
      <c r="L28" s="147"/>
      <c r="M28" s="147"/>
      <c r="N28" s="147">
        <v>815982</v>
      </c>
      <c r="O28" s="147"/>
      <c r="P28" s="147">
        <v>589058</v>
      </c>
      <c r="Q28" s="138">
        <f t="shared" si="12"/>
        <v>2675491</v>
      </c>
      <c r="R28" s="145">
        <f t="shared" si="13"/>
        <v>2675491</v>
      </c>
      <c r="S28" s="137"/>
      <c r="T28" s="139">
        <f t="shared" si="14"/>
        <v>2675491</v>
      </c>
      <c r="U28" s="149"/>
      <c r="V28" s="147"/>
      <c r="W28" s="140">
        <f t="shared" si="15"/>
        <v>0</v>
      </c>
      <c r="X28" s="145"/>
      <c r="Y28" s="140">
        <f t="shared" si="16"/>
        <v>0</v>
      </c>
      <c r="Z28" s="145"/>
      <c r="AA28" s="140">
        <f t="shared" si="17"/>
        <v>0</v>
      </c>
      <c r="AB28" s="145"/>
      <c r="AC28" s="141">
        <f t="shared" si="18"/>
        <v>0</v>
      </c>
      <c r="AD28" s="135">
        <f t="shared" si="19"/>
        <v>2675491</v>
      </c>
      <c r="AE28" s="137"/>
      <c r="AF28" s="135">
        <f t="shared" si="20"/>
        <v>2675491</v>
      </c>
    </row>
    <row r="29" spans="1:32" s="142" customFormat="1" ht="16.5" customHeight="1" x14ac:dyDescent="0.15">
      <c r="A29" s="144" t="s">
        <v>45</v>
      </c>
      <c r="B29" s="146"/>
      <c r="C29" s="145">
        <v>3108263</v>
      </c>
      <c r="D29" s="147">
        <v>1348361</v>
      </c>
      <c r="E29" s="137">
        <f t="shared" si="11"/>
        <v>4456624</v>
      </c>
      <c r="F29" s="147">
        <v>24513</v>
      </c>
      <c r="G29" s="147">
        <v>135700</v>
      </c>
      <c r="H29" s="147">
        <v>1413</v>
      </c>
      <c r="I29" s="147">
        <v>307388</v>
      </c>
      <c r="J29" s="147">
        <v>34288</v>
      </c>
      <c r="K29" s="147"/>
      <c r="L29" s="147">
        <v>7289</v>
      </c>
      <c r="M29" s="147"/>
      <c r="N29" s="147"/>
      <c r="O29" s="147">
        <v>42060</v>
      </c>
      <c r="P29" s="147"/>
      <c r="Q29" s="138">
        <f t="shared" si="12"/>
        <v>552651</v>
      </c>
      <c r="R29" s="145">
        <f t="shared" si="13"/>
        <v>5009275</v>
      </c>
      <c r="S29" s="137">
        <v>-19551</v>
      </c>
      <c r="T29" s="139">
        <f t="shared" si="14"/>
        <v>4989724</v>
      </c>
      <c r="U29" s="138"/>
      <c r="V29" s="137"/>
      <c r="W29" s="140">
        <f t="shared" si="15"/>
        <v>0</v>
      </c>
      <c r="X29" s="145"/>
      <c r="Y29" s="140">
        <f t="shared" si="16"/>
        <v>0</v>
      </c>
      <c r="Z29" s="145">
        <v>1073</v>
      </c>
      <c r="AA29" s="140">
        <f t="shared" si="17"/>
        <v>1073</v>
      </c>
      <c r="AB29" s="145">
        <v>216976</v>
      </c>
      <c r="AC29" s="141">
        <f t="shared" si="18"/>
        <v>216976</v>
      </c>
      <c r="AD29" s="135">
        <f t="shared" si="19"/>
        <v>5207773</v>
      </c>
      <c r="AE29" s="137"/>
      <c r="AF29" s="135">
        <f t="shared" si="20"/>
        <v>5207773</v>
      </c>
    </row>
    <row r="30" spans="1:32" s="142" customFormat="1" ht="16.5" customHeight="1" x14ac:dyDescent="0.15">
      <c r="A30" s="144" t="s">
        <v>47</v>
      </c>
      <c r="B30" s="146"/>
      <c r="C30" s="145">
        <v>20981</v>
      </c>
      <c r="D30" s="147">
        <v>11982</v>
      </c>
      <c r="E30" s="137">
        <f t="shared" si="11"/>
        <v>32963</v>
      </c>
      <c r="F30" s="147">
        <v>2</v>
      </c>
      <c r="G30" s="147"/>
      <c r="H30" s="147"/>
      <c r="I30" s="147">
        <v>611</v>
      </c>
      <c r="J30" s="147">
        <v>73</v>
      </c>
      <c r="K30" s="147">
        <v>17067</v>
      </c>
      <c r="L30" s="147">
        <v>21</v>
      </c>
      <c r="M30" s="147">
        <v>2007</v>
      </c>
      <c r="N30" s="147">
        <v>3333</v>
      </c>
      <c r="O30" s="147"/>
      <c r="P30" s="147">
        <v>20258</v>
      </c>
      <c r="Q30" s="138">
        <f t="shared" si="12"/>
        <v>43372</v>
      </c>
      <c r="R30" s="145">
        <f t="shared" si="13"/>
        <v>76335</v>
      </c>
      <c r="S30" s="137">
        <v>-2812</v>
      </c>
      <c r="T30" s="139">
        <f t="shared" si="14"/>
        <v>73523</v>
      </c>
      <c r="U30" s="138"/>
      <c r="V30" s="137">
        <v>7057</v>
      </c>
      <c r="W30" s="140">
        <f t="shared" si="15"/>
        <v>7057</v>
      </c>
      <c r="X30" s="145"/>
      <c r="Y30" s="140">
        <f t="shared" si="16"/>
        <v>0</v>
      </c>
      <c r="Z30" s="145">
        <v>117</v>
      </c>
      <c r="AA30" s="140">
        <f t="shared" si="17"/>
        <v>117</v>
      </c>
      <c r="AB30" s="145">
        <v>148</v>
      </c>
      <c r="AC30" s="141">
        <f t="shared" si="18"/>
        <v>148</v>
      </c>
      <c r="AD30" s="135">
        <f t="shared" si="19"/>
        <v>80845</v>
      </c>
      <c r="AE30" s="137">
        <v>-19043</v>
      </c>
      <c r="AF30" s="135">
        <f t="shared" si="20"/>
        <v>61802</v>
      </c>
    </row>
    <row r="31" spans="1:32" s="142" customFormat="1" ht="16.5" customHeight="1" x14ac:dyDescent="0.15">
      <c r="A31" s="144" t="s">
        <v>115</v>
      </c>
      <c r="B31" s="146"/>
      <c r="C31" s="145"/>
      <c r="D31" s="147">
        <v>247</v>
      </c>
      <c r="E31" s="137">
        <f t="shared" si="11"/>
        <v>247</v>
      </c>
      <c r="F31" s="147">
        <v>56708</v>
      </c>
      <c r="G31" s="147">
        <v>875649</v>
      </c>
      <c r="H31" s="147">
        <v>426587</v>
      </c>
      <c r="I31" s="147">
        <v>571198</v>
      </c>
      <c r="J31" s="147">
        <v>63072</v>
      </c>
      <c r="K31" s="147">
        <v>330554</v>
      </c>
      <c r="L31" s="147"/>
      <c r="M31" s="147">
        <v>10086</v>
      </c>
      <c r="N31" s="147">
        <v>679426</v>
      </c>
      <c r="O31" s="147">
        <v>6348</v>
      </c>
      <c r="P31" s="147">
        <v>185217</v>
      </c>
      <c r="Q31" s="138">
        <f t="shared" si="12"/>
        <v>3204845</v>
      </c>
      <c r="R31" s="145">
        <f t="shared" si="13"/>
        <v>3205092</v>
      </c>
      <c r="S31" s="137">
        <v>-3205092</v>
      </c>
      <c r="T31" s="139">
        <f t="shared" si="14"/>
        <v>0</v>
      </c>
      <c r="U31" s="138"/>
      <c r="V31" s="137"/>
      <c r="W31" s="140">
        <f t="shared" si="15"/>
        <v>0</v>
      </c>
      <c r="X31" s="145"/>
      <c r="Y31" s="140">
        <f t="shared" si="16"/>
        <v>0</v>
      </c>
      <c r="Z31" s="145"/>
      <c r="AA31" s="140">
        <f t="shared" si="17"/>
        <v>0</v>
      </c>
      <c r="AB31" s="145">
        <v>21775</v>
      </c>
      <c r="AC31" s="141">
        <f t="shared" si="18"/>
        <v>21775</v>
      </c>
      <c r="AD31" s="135">
        <f t="shared" si="19"/>
        <v>21775</v>
      </c>
      <c r="AE31" s="137">
        <v>-21775</v>
      </c>
      <c r="AF31" s="135">
        <f t="shared" si="20"/>
        <v>0</v>
      </c>
    </row>
    <row r="32" spans="1:32" s="142" customFormat="1" ht="18.75" customHeight="1" x14ac:dyDescent="0.15">
      <c r="A32" s="148" t="s">
        <v>116</v>
      </c>
      <c r="B32" s="146">
        <f t="shared" ref="B32:AF32" si="21">SUBTOTAL(9,B26:B31)</f>
        <v>1072757</v>
      </c>
      <c r="C32" s="145">
        <f>SUBTOTAL(9,C26:C31)</f>
        <v>3129244</v>
      </c>
      <c r="D32" s="147">
        <f t="shared" si="21"/>
        <v>1385916</v>
      </c>
      <c r="E32" s="147">
        <f t="shared" si="21"/>
        <v>4515160</v>
      </c>
      <c r="F32" s="147">
        <f t="shared" si="21"/>
        <v>81223</v>
      </c>
      <c r="G32" s="147">
        <f t="shared" si="21"/>
        <v>1011349</v>
      </c>
      <c r="H32" s="147">
        <f t="shared" si="21"/>
        <v>428000</v>
      </c>
      <c r="I32" s="147">
        <f>SUBTOTAL(9,I26:I31)</f>
        <v>896946</v>
      </c>
      <c r="J32" s="147">
        <f t="shared" si="21"/>
        <v>97433</v>
      </c>
      <c r="K32" s="147">
        <f t="shared" si="21"/>
        <v>4395924</v>
      </c>
      <c r="L32" s="147">
        <f t="shared" si="21"/>
        <v>7310</v>
      </c>
      <c r="M32" s="147">
        <f t="shared" si="21"/>
        <v>13094</v>
      </c>
      <c r="N32" s="147">
        <f t="shared" si="21"/>
        <v>2820211</v>
      </c>
      <c r="O32" s="147">
        <f t="shared" si="21"/>
        <v>48408</v>
      </c>
      <c r="P32" s="147">
        <f t="shared" si="21"/>
        <v>794533</v>
      </c>
      <c r="Q32" s="150">
        <f t="shared" si="21"/>
        <v>10594431</v>
      </c>
      <c r="R32" s="145">
        <f t="shared" si="21"/>
        <v>16182348</v>
      </c>
      <c r="S32" s="147">
        <f t="shared" si="21"/>
        <v>-3234664</v>
      </c>
      <c r="T32" s="151">
        <f t="shared" si="21"/>
        <v>12947684</v>
      </c>
      <c r="U32" s="149">
        <f t="shared" si="21"/>
        <v>565902</v>
      </c>
      <c r="V32" s="147">
        <f>SUBTOTAL(9,V26:V31)</f>
        <v>4129546</v>
      </c>
      <c r="W32" s="152">
        <f t="shared" si="21"/>
        <v>4695448</v>
      </c>
      <c r="X32" s="145">
        <f t="shared" si="21"/>
        <v>0</v>
      </c>
      <c r="Y32" s="152">
        <f t="shared" si="21"/>
        <v>0</v>
      </c>
      <c r="Z32" s="145">
        <f>SUBTOTAL(9,Z26:Z31)</f>
        <v>1190</v>
      </c>
      <c r="AA32" s="152">
        <f>SUBTOTAL(9,AA26:AA31)</f>
        <v>1190</v>
      </c>
      <c r="AB32" s="145">
        <f t="shared" si="21"/>
        <v>238899</v>
      </c>
      <c r="AC32" s="173">
        <f t="shared" si="21"/>
        <v>238899</v>
      </c>
      <c r="AD32" s="146">
        <f t="shared" si="21"/>
        <v>17883221</v>
      </c>
      <c r="AE32" s="147">
        <f t="shared" si="21"/>
        <v>-1788186</v>
      </c>
      <c r="AF32" s="146">
        <f t="shared" si="21"/>
        <v>16095035</v>
      </c>
    </row>
    <row r="33" spans="1:32" s="142" customFormat="1" ht="18.75" customHeight="1" thickBot="1" x14ac:dyDescent="0.2">
      <c r="A33" s="162" t="s">
        <v>117</v>
      </c>
      <c r="B33" s="163">
        <f>B23-B32</f>
        <v>19528387</v>
      </c>
      <c r="C33" s="164">
        <f>C23-C32</f>
        <v>-82751</v>
      </c>
      <c r="D33" s="165">
        <f t="shared" ref="D33:AF33" si="22">D23-D32</f>
        <v>-93806</v>
      </c>
      <c r="E33" s="165">
        <f t="shared" si="22"/>
        <v>-176557</v>
      </c>
      <c r="F33" s="165">
        <f t="shared" si="22"/>
        <v>-69828</v>
      </c>
      <c r="G33" s="165">
        <f t="shared" si="22"/>
        <v>-935217</v>
      </c>
      <c r="H33" s="165">
        <f t="shared" si="22"/>
        <v>-424566</v>
      </c>
      <c r="I33" s="165">
        <f>I23-I32</f>
        <v>2986</v>
      </c>
      <c r="J33" s="165">
        <f t="shared" si="22"/>
        <v>-31741</v>
      </c>
      <c r="K33" s="165">
        <f t="shared" si="22"/>
        <v>1986170</v>
      </c>
      <c r="L33" s="165">
        <f t="shared" si="22"/>
        <v>1166</v>
      </c>
      <c r="M33" s="165">
        <f t="shared" si="22"/>
        <v>0</v>
      </c>
      <c r="N33" s="165">
        <f t="shared" si="22"/>
        <v>1768159</v>
      </c>
      <c r="O33" s="165">
        <f t="shared" si="22"/>
        <v>0</v>
      </c>
      <c r="P33" s="165">
        <f t="shared" si="22"/>
        <v>-6955</v>
      </c>
      <c r="Q33" s="166">
        <f t="shared" si="22"/>
        <v>2290174</v>
      </c>
      <c r="R33" s="164">
        <f t="shared" si="22"/>
        <v>21642004</v>
      </c>
      <c r="S33" s="165">
        <f t="shared" si="22"/>
        <v>-6185</v>
      </c>
      <c r="T33" s="167">
        <f t="shared" si="22"/>
        <v>21635819</v>
      </c>
      <c r="U33" s="168">
        <f t="shared" si="22"/>
        <v>42917</v>
      </c>
      <c r="V33" s="165">
        <f>V23-V32</f>
        <v>2826876</v>
      </c>
      <c r="W33" s="169">
        <f t="shared" si="22"/>
        <v>2869793</v>
      </c>
      <c r="X33" s="164">
        <f t="shared" si="22"/>
        <v>0</v>
      </c>
      <c r="Y33" s="169">
        <f t="shared" si="22"/>
        <v>0</v>
      </c>
      <c r="Z33" s="164">
        <f t="shared" si="22"/>
        <v>-735</v>
      </c>
      <c r="AA33" s="169">
        <f t="shared" si="22"/>
        <v>-735</v>
      </c>
      <c r="AB33" s="164">
        <f t="shared" si="22"/>
        <v>286</v>
      </c>
      <c r="AC33" s="175">
        <f t="shared" si="22"/>
        <v>286</v>
      </c>
      <c r="AD33" s="163">
        <f t="shared" si="22"/>
        <v>24505163</v>
      </c>
      <c r="AE33" s="165">
        <f t="shared" si="22"/>
        <v>0</v>
      </c>
      <c r="AF33" s="163">
        <f t="shared" si="22"/>
        <v>24505163</v>
      </c>
    </row>
    <row r="34" spans="1:32" x14ac:dyDescent="0.15">
      <c r="U34" s="170"/>
      <c r="V34" s="170"/>
    </row>
  </sheetData>
  <mergeCells count="33">
    <mergeCell ref="P6:P7"/>
    <mergeCell ref="J6:J7"/>
    <mergeCell ref="K6:K7"/>
    <mergeCell ref="L6:L7"/>
    <mergeCell ref="M6:M7"/>
    <mergeCell ref="N6:N7"/>
    <mergeCell ref="O6:O7"/>
    <mergeCell ref="C6:C7"/>
    <mergeCell ref="D6:D7"/>
    <mergeCell ref="F6:F7"/>
    <mergeCell ref="G6:G7"/>
    <mergeCell ref="H6:H7"/>
    <mergeCell ref="I6:I7"/>
    <mergeCell ref="AD4:AD5"/>
    <mergeCell ref="AE4:AE5"/>
    <mergeCell ref="AF4:AF5"/>
    <mergeCell ref="C5:E5"/>
    <mergeCell ref="F5:Q5"/>
    <mergeCell ref="U5:U6"/>
    <mergeCell ref="V5:V6"/>
    <mergeCell ref="X5:X6"/>
    <mergeCell ref="Z5:Z6"/>
    <mergeCell ref="AB5:AB6"/>
    <mergeCell ref="A3:A7"/>
    <mergeCell ref="B3:T3"/>
    <mergeCell ref="U3:W3"/>
    <mergeCell ref="X3:Y3"/>
    <mergeCell ref="Z3:AA3"/>
    <mergeCell ref="AB3:AC3"/>
    <mergeCell ref="C4:Q4"/>
    <mergeCell ref="R4:R5"/>
    <mergeCell ref="S4:S5"/>
    <mergeCell ref="T4:T5"/>
  </mergeCells>
  <phoneticPr fontId="4"/>
  <printOptions gridLinesSet="0"/>
  <pageMargins left="0.78740157480314965" right="0.39370078740157483" top="0.78740157480314965" bottom="0.39370078740157483" header="0.59055118110236227" footer="0.39370078740157483"/>
  <pageSetup paperSize="9" scale="70" fitToWidth="4" orientation="landscape" r:id="rId1"/>
  <headerFooter alignWithMargins="0">
    <oddHeader>&amp;L&amp;14&amp;A</oddHeader>
  </headerFooter>
  <colBreaks count="2" manualBreakCount="2">
    <brk id="10" max="33" man="1"/>
    <brk id="2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４－２</vt:lpstr>
      <vt:lpstr>５－３－１</vt:lpstr>
      <vt:lpstr>５－３－２</vt:lpstr>
      <vt:lpstr>'５－３－１'!Print_Area</vt:lpstr>
      <vt:lpstr>'５－３－２'!Print_Area</vt:lpstr>
      <vt:lpstr>'５－３－１'!Print_Titles</vt:lpstr>
      <vt:lpstr>'５－３－２'!Print_Titles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dcterms:created xsi:type="dcterms:W3CDTF">2012-11-05T02:50:57Z</dcterms:created>
  <dcterms:modified xsi:type="dcterms:W3CDTF">2012-11-05T02:51:11Z</dcterms:modified>
</cp:coreProperties>
</file>