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7830"/>
  </bookViews>
  <sheets>
    <sheet name="１－２" sheetId="1" r:id="rId1"/>
  </sheets>
  <definedNames>
    <definedName name="AS2DocOpenMode" hidden="1">"AS2DocumentEdit"</definedName>
  </definedNames>
  <calcPr calcId="145621"/>
</workbook>
</file>

<file path=xl/calcChain.xml><?xml version="1.0" encoding="utf-8"?>
<calcChain xmlns="http://schemas.openxmlformats.org/spreadsheetml/2006/main">
  <c r="P29" i="1" l="1"/>
  <c r="P32" i="1" s="1"/>
  <c r="O29" i="1"/>
  <c r="M29" i="1"/>
  <c r="L29" i="1"/>
  <c r="K29" i="1"/>
  <c r="J29" i="1"/>
  <c r="I29" i="1"/>
  <c r="H29" i="1"/>
  <c r="G29" i="1"/>
  <c r="F29" i="1"/>
  <c r="E29" i="1"/>
  <c r="C29" i="1" s="1"/>
  <c r="C28" i="1"/>
  <c r="C27" i="1"/>
  <c r="O22" i="1"/>
  <c r="N22" i="1"/>
  <c r="N23" i="1" s="1"/>
  <c r="N32" i="1" s="1"/>
  <c r="M22" i="1"/>
  <c r="L22" i="1"/>
  <c r="K22" i="1"/>
  <c r="J22" i="1"/>
  <c r="J23" i="1" s="1"/>
  <c r="I22" i="1"/>
  <c r="H22" i="1"/>
  <c r="G22" i="1"/>
  <c r="F22" i="1"/>
  <c r="F23" i="1" s="1"/>
  <c r="E22" i="1"/>
  <c r="C21" i="1"/>
  <c r="C20" i="1"/>
  <c r="C19" i="1"/>
  <c r="C22" i="1" s="1"/>
  <c r="O18" i="1"/>
  <c r="L18" i="1"/>
  <c r="K18" i="1"/>
  <c r="J18" i="1"/>
  <c r="I18" i="1"/>
  <c r="H18" i="1"/>
  <c r="G18" i="1"/>
  <c r="F18" i="1"/>
  <c r="E18" i="1"/>
  <c r="C17" i="1"/>
  <c r="C16" i="1"/>
  <c r="C15" i="1"/>
  <c r="C14" i="1"/>
  <c r="C18" i="1" s="1"/>
  <c r="O13" i="1"/>
  <c r="M13" i="1"/>
  <c r="M23" i="1" s="1"/>
  <c r="L13" i="1"/>
  <c r="K13" i="1"/>
  <c r="J13" i="1"/>
  <c r="I13" i="1"/>
  <c r="H13" i="1"/>
  <c r="G13" i="1"/>
  <c r="F13" i="1"/>
  <c r="E13" i="1"/>
  <c r="C12" i="1"/>
  <c r="C11" i="1"/>
  <c r="C13" i="1" s="1"/>
  <c r="C10" i="1"/>
  <c r="O9" i="1"/>
  <c r="O23" i="1" s="1"/>
  <c r="L9" i="1"/>
  <c r="L23" i="1" s="1"/>
  <c r="K9" i="1"/>
  <c r="K23" i="1" s="1"/>
  <c r="J9" i="1"/>
  <c r="I9" i="1"/>
  <c r="I23" i="1" s="1"/>
  <c r="H9" i="1"/>
  <c r="H23" i="1" s="1"/>
  <c r="G9" i="1"/>
  <c r="G23" i="1" s="1"/>
  <c r="F9" i="1"/>
  <c r="E9" i="1"/>
  <c r="E23" i="1" s="1"/>
  <c r="C8" i="1"/>
  <c r="C7" i="1"/>
  <c r="C6" i="1"/>
  <c r="C9" i="1" s="1"/>
  <c r="H32" i="1" l="1"/>
  <c r="H30" i="1"/>
  <c r="G30" i="1"/>
  <c r="G32" i="1"/>
  <c r="K30" i="1"/>
  <c r="K32" i="1"/>
  <c r="D12" i="1"/>
  <c r="F32" i="1"/>
  <c r="F30" i="1"/>
  <c r="J30" i="1"/>
  <c r="J32" i="1"/>
  <c r="E30" i="1"/>
  <c r="E32" i="1"/>
  <c r="O32" i="1"/>
  <c r="O30" i="1"/>
  <c r="M30" i="1"/>
  <c r="M32" i="1"/>
  <c r="D20" i="1"/>
  <c r="L32" i="1"/>
  <c r="L30" i="1"/>
  <c r="C30" i="1"/>
  <c r="I30" i="1"/>
  <c r="I32" i="1"/>
  <c r="C23" i="1"/>
  <c r="D10" i="1"/>
  <c r="D13" i="1" s="1"/>
  <c r="D17" i="1"/>
  <c r="D11" i="1"/>
  <c r="D14" i="1"/>
  <c r="M24" i="1" l="1"/>
  <c r="I24" i="1"/>
  <c r="E24" i="1"/>
  <c r="D8" i="1"/>
  <c r="D6" i="1"/>
  <c r="G24" i="1"/>
  <c r="L24" i="1"/>
  <c r="H24" i="1"/>
  <c r="K24" i="1"/>
  <c r="D21" i="1"/>
  <c r="D7" i="1"/>
  <c r="N24" i="1"/>
  <c r="J24" i="1"/>
  <c r="F24" i="1"/>
  <c r="O24" i="1"/>
  <c r="D19" i="1"/>
  <c r="D15" i="1"/>
  <c r="D18" i="1" s="1"/>
  <c r="D16" i="1"/>
  <c r="C32" i="1"/>
  <c r="D9" i="1" l="1"/>
  <c r="D22" i="1"/>
</calcChain>
</file>

<file path=xl/sharedStrings.xml><?xml version="1.0" encoding="utf-8"?>
<sst xmlns="http://schemas.openxmlformats.org/spreadsheetml/2006/main" count="50" uniqueCount="45">
  <si>
    <t>普通会計行政コスト計算書</t>
    <rPh sb="0" eb="2">
      <t>フツウ</t>
    </rPh>
    <rPh sb="2" eb="4">
      <t>カイケイ</t>
    </rPh>
    <rPh sb="4" eb="6">
      <t>ギョウセイ</t>
    </rPh>
    <rPh sb="9" eb="12">
      <t>ケイサンショ</t>
    </rPh>
    <phoneticPr fontId="3"/>
  </si>
  <si>
    <t>自　平成２１年４月 １ 日</t>
    <rPh sb="0" eb="1">
      <t>ジ</t>
    </rPh>
    <rPh sb="2" eb="4">
      <t>ヘイセイ</t>
    </rPh>
    <rPh sb="6" eb="7">
      <t>ネン</t>
    </rPh>
    <rPh sb="8" eb="9">
      <t>ガツ</t>
    </rPh>
    <rPh sb="12" eb="13">
      <t>ニチ</t>
    </rPh>
    <phoneticPr fontId="5"/>
  </si>
  <si>
    <t>至　平成２２年３月３１日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ニチ</t>
    </rPh>
    <phoneticPr fontId="5"/>
  </si>
  <si>
    <t>　【経常行政コスト】</t>
    <rPh sb="2" eb="4">
      <t>ケイジョウ</t>
    </rPh>
    <rPh sb="4" eb="6">
      <t>ギョウセイ</t>
    </rPh>
    <phoneticPr fontId="3"/>
  </si>
  <si>
    <t>（単位：千円）</t>
    <rPh sb="1" eb="3">
      <t>タンイ</t>
    </rPh>
    <rPh sb="4" eb="6">
      <t>センエン</t>
    </rPh>
    <phoneticPr fontId="3"/>
  </si>
  <si>
    <t>総　　額</t>
  </si>
  <si>
    <t>（構成比率）</t>
  </si>
  <si>
    <t>生活インフラ・
国土保全</t>
    <rPh sb="0" eb="2">
      <t>セイカツ</t>
    </rPh>
    <rPh sb="8" eb="10">
      <t>コクド</t>
    </rPh>
    <rPh sb="10" eb="12">
      <t>ホゼン</t>
    </rPh>
    <phoneticPr fontId="3"/>
  </si>
  <si>
    <t>教　育</t>
    <phoneticPr fontId="3"/>
  </si>
  <si>
    <t>福　祉</t>
    <rPh sb="0" eb="1">
      <t>フク</t>
    </rPh>
    <rPh sb="2" eb="3">
      <t>シ</t>
    </rPh>
    <phoneticPr fontId="3"/>
  </si>
  <si>
    <t>環 境 衛 生</t>
    <rPh sb="0" eb="1">
      <t>ワ</t>
    </rPh>
    <rPh sb="2" eb="3">
      <t>サカイ</t>
    </rPh>
    <rPh sb="4" eb="5">
      <t>マモル</t>
    </rPh>
    <rPh sb="6" eb="7">
      <t>ショウ</t>
    </rPh>
    <phoneticPr fontId="3"/>
  </si>
  <si>
    <t>産 業 振 興</t>
    <rPh sb="0" eb="1">
      <t>サン</t>
    </rPh>
    <rPh sb="2" eb="3">
      <t>ギョウ</t>
    </rPh>
    <rPh sb="4" eb="5">
      <t>オサム</t>
    </rPh>
    <rPh sb="6" eb="7">
      <t>キョウ</t>
    </rPh>
    <phoneticPr fontId="3"/>
  </si>
  <si>
    <t>消　防</t>
    <phoneticPr fontId="3"/>
  </si>
  <si>
    <t>総　務</t>
    <phoneticPr fontId="3"/>
  </si>
  <si>
    <t>議会</t>
    <rPh sb="0" eb="2">
      <t>ギカイ</t>
    </rPh>
    <phoneticPr fontId="8"/>
  </si>
  <si>
    <t>支 払 利 息</t>
    <rPh sb="0" eb="1">
      <t>ササ</t>
    </rPh>
    <rPh sb="2" eb="3">
      <t>バライ</t>
    </rPh>
    <rPh sb="4" eb="5">
      <t>リ</t>
    </rPh>
    <rPh sb="6" eb="7">
      <t>イキ</t>
    </rPh>
    <phoneticPr fontId="3"/>
  </si>
  <si>
    <t>回収不能
見込計上額</t>
    <rPh sb="0" eb="2">
      <t>カイシュウ</t>
    </rPh>
    <rPh sb="2" eb="4">
      <t>フノウ</t>
    </rPh>
    <rPh sb="5" eb="7">
      <t>ミコミ</t>
    </rPh>
    <rPh sb="7" eb="9">
      <t>ケイジョウ</t>
    </rPh>
    <rPh sb="9" eb="10">
      <t>ガク</t>
    </rPh>
    <phoneticPr fontId="3"/>
  </si>
  <si>
    <t>その他</t>
    <rPh sb="2" eb="3">
      <t>タ</t>
    </rPh>
    <phoneticPr fontId="3"/>
  </si>
  <si>
    <t>（１）人件費</t>
  </si>
  <si>
    <t>（２）退職手当引当金繰入等</t>
    <rPh sb="5" eb="7">
      <t>テアテ</t>
    </rPh>
    <phoneticPr fontId="3"/>
  </si>
  <si>
    <t>１</t>
  </si>
  <si>
    <t>（３）賞与引当金繰入額</t>
    <rPh sb="3" eb="5">
      <t>ショウヨ</t>
    </rPh>
    <rPh sb="10" eb="11">
      <t>ガク</t>
    </rPh>
    <phoneticPr fontId="3"/>
  </si>
  <si>
    <t>小　　計</t>
  </si>
  <si>
    <t>（１）物件費</t>
  </si>
  <si>
    <t>２</t>
  </si>
  <si>
    <t>（２）維持補修費</t>
  </si>
  <si>
    <t>（３）減価償却費</t>
  </si>
  <si>
    <t>（１）社会保障給付</t>
    <rPh sb="3" eb="5">
      <t>シャカイ</t>
    </rPh>
    <rPh sb="5" eb="7">
      <t>ホショウ</t>
    </rPh>
    <rPh sb="7" eb="9">
      <t>キュウフ</t>
    </rPh>
    <phoneticPr fontId="3"/>
  </si>
  <si>
    <t>（２）補助金等</t>
    <rPh sb="5" eb="6">
      <t>キン</t>
    </rPh>
    <phoneticPr fontId="3"/>
  </si>
  <si>
    <t>３</t>
  </si>
  <si>
    <t>（３）他会計等への支出額</t>
    <rPh sb="3" eb="4">
      <t>タ</t>
    </rPh>
    <rPh sb="4" eb="6">
      <t>カイケイ</t>
    </rPh>
    <rPh sb="6" eb="7">
      <t>トウ</t>
    </rPh>
    <rPh sb="9" eb="12">
      <t>シシュツガク</t>
    </rPh>
    <phoneticPr fontId="3"/>
  </si>
  <si>
    <t>（４）他団体への
　　　公共資産整備補助金等</t>
    <rPh sb="3" eb="4">
      <t>タ</t>
    </rPh>
    <rPh sb="4" eb="6">
      <t>ダンタイ</t>
    </rPh>
    <rPh sb="12" eb="14">
      <t>コウキョウ</t>
    </rPh>
    <rPh sb="14" eb="16">
      <t>シサン</t>
    </rPh>
    <rPh sb="16" eb="18">
      <t>セイビ</t>
    </rPh>
    <rPh sb="18" eb="21">
      <t>ホジョキン</t>
    </rPh>
    <rPh sb="21" eb="22">
      <t>ナド</t>
    </rPh>
    <phoneticPr fontId="3"/>
  </si>
  <si>
    <t>４</t>
    <phoneticPr fontId="3"/>
  </si>
  <si>
    <t>（１）支払利息</t>
    <rPh sb="3" eb="5">
      <t>シハライ</t>
    </rPh>
    <rPh sb="5" eb="7">
      <t>リソク</t>
    </rPh>
    <phoneticPr fontId="3"/>
  </si>
  <si>
    <t>（２）回収不能見込計上額</t>
    <phoneticPr fontId="3"/>
  </si>
  <si>
    <t>（３）その他行政コスト</t>
    <rPh sb="5" eb="6">
      <t>タ</t>
    </rPh>
    <rPh sb="6" eb="8">
      <t>ギョウセイ</t>
    </rPh>
    <phoneticPr fontId="3"/>
  </si>
  <si>
    <t>経常行政コスト　ａ</t>
    <rPh sb="0" eb="2">
      <t>ケイジョウ</t>
    </rPh>
    <phoneticPr fontId="3"/>
  </si>
  <si>
    <t>（　構　成　比　率　）</t>
  </si>
  <si>
    <t>　【経常収益】</t>
    <rPh sb="2" eb="4">
      <t>ケイジョウ</t>
    </rPh>
    <rPh sb="4" eb="6">
      <t>シュウエキ</t>
    </rPh>
    <phoneticPr fontId="3"/>
  </si>
  <si>
    <t>一般財源
振替額</t>
    <rPh sb="0" eb="2">
      <t>イッパン</t>
    </rPh>
    <rPh sb="2" eb="4">
      <t>ザイゲン</t>
    </rPh>
    <rPh sb="5" eb="7">
      <t>フリカエ</t>
    </rPh>
    <rPh sb="7" eb="8">
      <t>ガク</t>
    </rPh>
    <phoneticPr fontId="3"/>
  </si>
  <si>
    <t>使用料・手数料　ｂ</t>
    <phoneticPr fontId="3"/>
  </si>
  <si>
    <t>分担金・負担金・寄附金　ｃ</t>
    <rPh sb="0" eb="3">
      <t>ブンタンキン</t>
    </rPh>
    <rPh sb="4" eb="7">
      <t>フタンキン</t>
    </rPh>
    <rPh sb="8" eb="11">
      <t>キフキン</t>
    </rPh>
    <phoneticPr fontId="3"/>
  </si>
  <si>
    <t>経常収益　合計
（ｂ＋ｃ）　ｄ</t>
    <rPh sb="0" eb="2">
      <t>ケイジョウ</t>
    </rPh>
    <rPh sb="2" eb="4">
      <t>シュウエキ</t>
    </rPh>
    <rPh sb="5" eb="7">
      <t>ゴウケイ</t>
    </rPh>
    <phoneticPr fontId="3"/>
  </si>
  <si>
    <t>ｄ／ａ</t>
  </si>
  <si>
    <t>（差引）純経常行政コスト　　ａ－ｄ　　　</t>
    <rPh sb="1" eb="3">
      <t>サシヒキ</t>
    </rPh>
    <rPh sb="4" eb="5">
      <t>ジュン</t>
    </rPh>
    <rPh sb="5" eb="7">
      <t>ケイジョウ</t>
    </rPh>
    <rPh sb="7" eb="9">
      <t>ギョウセイ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</si>
</sst>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0.0%"/>
    <numFmt numFmtId="178" formatCode="&quot;(&quot;0%&quot;)   &quot;;[Red]\-&quot;(&quot;0%&quot;)   &quot;;&quot;－    &quot;"/>
    <numFmt numFmtId="179" formatCode="&quot;(&quot;0.00%&quot;)   &quot;;[Red]\-&quot;(&quot;0.00%&quot;)   &quot;;&quot;－    &quot;"/>
    <numFmt numFmtId="180" formatCode="0.00%;[Red]\-0.00%;&quot;－&quot;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indexed="12"/>
      <name val="ＭＳ 明朝"/>
      <family val="1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Arial"/>
      <family val="2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21" applyNumberFormat="0" applyAlignment="0" applyProtection="0">
      <alignment horizontal="left" vertical="center"/>
    </xf>
    <xf numFmtId="0" fontId="11" fillId="0" borderId="17">
      <alignment horizontal="left" vertical="center"/>
    </xf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>
      <alignment vertical="top"/>
    </xf>
    <xf numFmtId="180" fontId="4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2" fillId="0" borderId="0" applyFill="0" applyBorder="0" applyProtection="0"/>
    <xf numFmtId="0" fontId="13" fillId="0" borderId="0" applyNumberFormat="0" applyFont="0" applyFill="0" applyBorder="0">
      <alignment horizontal="left" vertical="top" wrapText="1"/>
    </xf>
    <xf numFmtId="0" fontId="1" fillId="0" borderId="0">
      <alignment vertical="center"/>
    </xf>
    <xf numFmtId="0" fontId="1" fillId="0" borderId="0"/>
  </cellStyleXfs>
  <cellXfs count="68">
    <xf numFmtId="0" fontId="0" fillId="0" borderId="0" xfId="0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Fill="1" applyAlignment="1">
      <alignment horizontal="center" vertical="center"/>
    </xf>
    <xf numFmtId="176" fontId="1" fillId="0" borderId="0" xfId="1" applyNumberFormat="1" applyFont="1" applyAlignment="1">
      <alignment vertical="center"/>
    </xf>
    <xf numFmtId="176" fontId="6" fillId="0" borderId="0" xfId="1" applyNumberFormat="1" applyFont="1" applyFill="1" applyAlignment="1">
      <alignment vertical="center"/>
    </xf>
    <xf numFmtId="176" fontId="1" fillId="0" borderId="0" xfId="1" applyNumberFormat="1" applyFont="1" applyFill="1" applyAlignment="1">
      <alignment vertical="center"/>
    </xf>
    <xf numFmtId="177" fontId="1" fillId="0" borderId="0" xfId="2" applyNumberFormat="1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76" fontId="1" fillId="0" borderId="1" xfId="1" applyNumberFormat="1" applyFont="1" applyFill="1" applyBorder="1" applyAlignment="1">
      <alignment horizontal="center" vertical="center"/>
    </xf>
    <xf numFmtId="176" fontId="1" fillId="0" borderId="2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6" fontId="1" fillId="0" borderId="1" xfId="1" applyNumberFormat="1" applyFont="1" applyFill="1" applyBorder="1" applyAlignment="1">
      <alignment horizontal="center" vertical="center" wrapText="1"/>
    </xf>
    <xf numFmtId="176" fontId="0" fillId="0" borderId="1" xfId="1" applyNumberFormat="1" applyFont="1" applyFill="1" applyBorder="1" applyAlignment="1">
      <alignment horizontal="center" vertical="center" wrapText="1"/>
    </xf>
    <xf numFmtId="176" fontId="1" fillId="0" borderId="0" xfId="1" applyNumberFormat="1" applyFont="1" applyFill="1" applyBorder="1" applyAlignment="1">
      <alignment horizontal="center" vertical="center" wrapText="1"/>
    </xf>
    <xf numFmtId="176" fontId="9" fillId="0" borderId="3" xfId="1" quotePrefix="1" applyNumberFormat="1" applyFont="1" applyFill="1" applyBorder="1" applyAlignment="1">
      <alignment horizontal="center" vertical="center"/>
    </xf>
    <xf numFmtId="176" fontId="1" fillId="0" borderId="4" xfId="1" applyNumberFormat="1" applyFont="1" applyFill="1" applyBorder="1" applyAlignment="1">
      <alignment vertical="center"/>
    </xf>
    <xf numFmtId="176" fontId="1" fillId="0" borderId="1" xfId="1" applyNumberFormat="1" applyFont="1" applyFill="1" applyBorder="1" applyAlignment="1">
      <alignment vertical="center"/>
    </xf>
    <xf numFmtId="177" fontId="1" fillId="0" borderId="1" xfId="2" applyNumberFormat="1" applyFont="1" applyFill="1" applyBorder="1" applyAlignment="1">
      <alignment vertical="center"/>
    </xf>
    <xf numFmtId="176" fontId="1" fillId="2" borderId="1" xfId="3" applyNumberFormat="1" applyFont="1" applyFill="1" applyBorder="1" applyAlignment="1">
      <alignment vertical="center"/>
    </xf>
    <xf numFmtId="176" fontId="1" fillId="0" borderId="5" xfId="1" applyNumberFormat="1" applyFont="1" applyFill="1" applyBorder="1" applyAlignment="1">
      <alignment vertical="center"/>
    </xf>
    <xf numFmtId="176" fontId="1" fillId="2" borderId="1" xfId="1" applyNumberFormat="1" applyFont="1" applyFill="1" applyBorder="1" applyAlignment="1">
      <alignment vertical="center"/>
    </xf>
    <xf numFmtId="176" fontId="1" fillId="0" borderId="0" xfId="1" applyNumberFormat="1" applyFont="1" applyFill="1" applyBorder="1" applyAlignment="1">
      <alignment vertical="center"/>
    </xf>
    <xf numFmtId="176" fontId="1" fillId="2" borderId="6" xfId="3" applyNumberFormat="1" applyFont="1" applyFill="1" applyBorder="1" applyAlignment="1">
      <alignment vertical="center"/>
    </xf>
    <xf numFmtId="176" fontId="1" fillId="0" borderId="7" xfId="1" applyNumberFormat="1" applyFont="1" applyFill="1" applyBorder="1" applyAlignment="1">
      <alignment vertical="center"/>
    </xf>
    <xf numFmtId="176" fontId="1" fillId="2" borderId="6" xfId="1" applyNumberFormat="1" applyFont="1" applyFill="1" applyBorder="1" applyAlignment="1">
      <alignment vertical="center"/>
    </xf>
    <xf numFmtId="176" fontId="10" fillId="0" borderId="3" xfId="1" quotePrefix="1" applyNumberFormat="1" applyFont="1" applyFill="1" applyBorder="1" applyAlignment="1">
      <alignment horizontal="center" vertical="center"/>
    </xf>
    <xf numFmtId="176" fontId="1" fillId="0" borderId="8" xfId="1" applyNumberFormat="1" applyFont="1" applyFill="1" applyBorder="1" applyAlignment="1">
      <alignment vertical="center"/>
    </xf>
    <xf numFmtId="177" fontId="1" fillId="0" borderId="6" xfId="2" applyNumberFormat="1" applyFont="1" applyFill="1" applyBorder="1" applyAlignment="1">
      <alignment vertical="center"/>
    </xf>
    <xf numFmtId="176" fontId="1" fillId="0" borderId="9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horizontal="center" vertical="center"/>
    </xf>
    <xf numFmtId="176" fontId="1" fillId="0" borderId="10" xfId="1" applyNumberFormat="1" applyFont="1" applyFill="1" applyBorder="1" applyAlignment="1">
      <alignment vertical="center"/>
    </xf>
    <xf numFmtId="177" fontId="1" fillId="0" borderId="10" xfId="2" applyNumberFormat="1" applyFont="1" applyFill="1" applyBorder="1" applyAlignment="1">
      <alignment vertical="center"/>
    </xf>
    <xf numFmtId="176" fontId="1" fillId="0" borderId="11" xfId="1" applyNumberFormat="1" applyFont="1" applyFill="1" applyBorder="1" applyAlignment="1">
      <alignment vertical="center"/>
    </xf>
    <xf numFmtId="176" fontId="1" fillId="0" borderId="3" xfId="1" applyNumberFormat="1" applyFont="1" applyFill="1" applyBorder="1" applyAlignment="1">
      <alignment vertical="center"/>
    </xf>
    <xf numFmtId="176" fontId="10" fillId="0" borderId="3" xfId="1" quotePrefix="1" applyNumberFormat="1" applyFont="1" applyFill="1" applyBorder="1" applyAlignment="1">
      <alignment horizontal="center" vertical="center"/>
    </xf>
    <xf numFmtId="176" fontId="10" fillId="0" borderId="3" xfId="1" applyNumberFormat="1" applyFont="1" applyFill="1" applyBorder="1" applyAlignment="1">
      <alignment horizontal="center" vertical="center"/>
    </xf>
    <xf numFmtId="176" fontId="1" fillId="0" borderId="12" xfId="1" applyNumberFormat="1" applyFont="1" applyFill="1" applyBorder="1" applyAlignment="1">
      <alignment vertical="center"/>
    </xf>
    <xf numFmtId="177" fontId="1" fillId="0" borderId="12" xfId="2" applyNumberFormat="1" applyFont="1" applyFill="1" applyBorder="1" applyAlignment="1">
      <alignment vertical="center"/>
    </xf>
    <xf numFmtId="176" fontId="1" fillId="2" borderId="12" xfId="3" applyNumberFormat="1" applyFont="1" applyFill="1" applyBorder="1" applyAlignment="1">
      <alignment vertical="center"/>
    </xf>
    <xf numFmtId="176" fontId="1" fillId="0" borderId="13" xfId="1" applyNumberFormat="1" applyFont="1" applyFill="1" applyBorder="1" applyAlignment="1">
      <alignment vertical="center"/>
    </xf>
    <xf numFmtId="177" fontId="1" fillId="0" borderId="9" xfId="2" applyNumberFormat="1" applyFont="1" applyFill="1" applyBorder="1" applyAlignment="1">
      <alignment vertical="center"/>
    </xf>
    <xf numFmtId="176" fontId="1" fillId="0" borderId="14" xfId="1" applyNumberFormat="1" applyFont="1" applyFill="1" applyBorder="1" applyAlignment="1">
      <alignment vertical="center"/>
    </xf>
    <xf numFmtId="176" fontId="1" fillId="0" borderId="2" xfId="1" applyNumberFormat="1" applyFont="1" applyFill="1" applyBorder="1" applyAlignment="1">
      <alignment vertical="center"/>
    </xf>
    <xf numFmtId="176" fontId="1" fillId="0" borderId="5" xfId="3" applyNumberFormat="1" applyFont="1" applyFill="1" applyBorder="1" applyAlignment="1">
      <alignment vertical="center"/>
    </xf>
    <xf numFmtId="176" fontId="7" fillId="0" borderId="2" xfId="1" applyNumberFormat="1" applyFont="1" applyFill="1" applyBorder="1" applyAlignment="1">
      <alignment vertical="center" wrapText="1"/>
    </xf>
    <xf numFmtId="176" fontId="10" fillId="0" borderId="6" xfId="1" quotePrefix="1" applyNumberFormat="1" applyFont="1" applyFill="1" applyBorder="1" applyAlignment="1">
      <alignment horizontal="center" vertical="center"/>
    </xf>
    <xf numFmtId="176" fontId="1" fillId="0" borderId="6" xfId="1" applyNumberFormat="1" applyFont="1" applyFill="1" applyBorder="1" applyAlignment="1">
      <alignment vertical="center"/>
    </xf>
    <xf numFmtId="176" fontId="1" fillId="2" borderId="12" xfId="1" applyNumberFormat="1" applyFont="1" applyFill="1" applyBorder="1" applyAlignment="1">
      <alignment vertical="center"/>
    </xf>
    <xf numFmtId="176" fontId="6" fillId="0" borderId="9" xfId="1" applyNumberFormat="1" applyFont="1" applyFill="1" applyBorder="1" applyAlignment="1">
      <alignment horizontal="center" vertical="center"/>
    </xf>
    <xf numFmtId="176" fontId="1" fillId="0" borderId="15" xfId="1" applyNumberFormat="1" applyFont="1" applyFill="1" applyBorder="1" applyAlignment="1">
      <alignment horizontal="distributed" vertical="center"/>
    </xf>
    <xf numFmtId="176" fontId="1" fillId="0" borderId="2" xfId="1" applyNumberFormat="1" applyFont="1" applyFill="1" applyBorder="1" applyAlignment="1">
      <alignment horizontal="distributed" vertical="center"/>
    </xf>
    <xf numFmtId="176" fontId="1" fillId="0" borderId="16" xfId="1" applyNumberFormat="1" applyFont="1" applyFill="1" applyBorder="1" applyAlignment="1">
      <alignment vertical="center"/>
    </xf>
    <xf numFmtId="176" fontId="1" fillId="0" borderId="4" xfId="1" applyNumberFormat="1" applyFont="1" applyFill="1" applyBorder="1" applyAlignment="1">
      <alignment horizontal="right" vertical="center"/>
    </xf>
    <xf numFmtId="177" fontId="1" fillId="0" borderId="0" xfId="2" applyNumberFormat="1" applyFont="1" applyFill="1" applyBorder="1" applyAlignment="1">
      <alignment vertical="center"/>
    </xf>
    <xf numFmtId="177" fontId="7" fillId="0" borderId="0" xfId="2" applyNumberFormat="1" applyFont="1" applyFill="1" applyBorder="1" applyAlignment="1">
      <alignment vertical="center"/>
    </xf>
    <xf numFmtId="176" fontId="1" fillId="0" borderId="15" xfId="1" quotePrefix="1" applyNumberFormat="1" applyFont="1" applyFill="1" applyBorder="1" applyAlignment="1">
      <alignment horizontal="center" vertical="center"/>
    </xf>
    <xf numFmtId="176" fontId="1" fillId="0" borderId="17" xfId="1" applyNumberFormat="1" applyFont="1" applyFill="1" applyBorder="1" applyAlignment="1">
      <alignment horizontal="distributed" vertical="center"/>
    </xf>
    <xf numFmtId="176" fontId="1" fillId="0" borderId="18" xfId="1" quotePrefix="1" applyNumberFormat="1" applyFont="1" applyFill="1" applyBorder="1" applyAlignment="1">
      <alignment horizontal="center" vertical="center"/>
    </xf>
    <xf numFmtId="176" fontId="1" fillId="0" borderId="19" xfId="1" applyNumberFormat="1" applyFont="1" applyFill="1" applyBorder="1" applyAlignment="1">
      <alignment horizontal="distributed" vertical="center"/>
    </xf>
    <xf numFmtId="176" fontId="1" fillId="0" borderId="16" xfId="1" applyNumberFormat="1" applyFont="1" applyFill="1" applyBorder="1" applyAlignment="1">
      <alignment horizontal="distributed" vertical="center" wrapText="1"/>
    </xf>
    <xf numFmtId="176" fontId="1" fillId="0" borderId="4" xfId="1" applyNumberFormat="1" applyFont="1" applyFill="1" applyBorder="1" applyAlignment="1">
      <alignment horizontal="distributed" vertical="center"/>
    </xf>
    <xf numFmtId="176" fontId="1" fillId="0" borderId="16" xfId="1" applyNumberFormat="1" applyFont="1" applyFill="1" applyBorder="1" applyAlignment="1">
      <alignment horizontal="centerContinuous" vertical="center"/>
    </xf>
    <xf numFmtId="176" fontId="1" fillId="0" borderId="20" xfId="1" applyNumberFormat="1" applyFont="1" applyFill="1" applyBorder="1" applyAlignment="1">
      <alignment horizontal="centerContinuous" vertical="center"/>
    </xf>
    <xf numFmtId="10" fontId="1" fillId="0" borderId="1" xfId="2" applyNumberFormat="1" applyFont="1" applyFill="1" applyBorder="1" applyAlignment="1">
      <alignment vertical="center"/>
    </xf>
    <xf numFmtId="176" fontId="1" fillId="0" borderId="15" xfId="1" applyNumberFormat="1" applyFont="1" applyFill="1" applyBorder="1" applyAlignment="1">
      <alignment horizontal="distributed" vertical="center" wrapText="1"/>
    </xf>
    <xf numFmtId="0" fontId="1" fillId="0" borderId="2" xfId="0" applyFont="1" applyBorder="1">
      <alignment vertical="center"/>
    </xf>
  </cellXfs>
  <cellStyles count="14">
    <cellStyle name="Header1" xfId="4"/>
    <cellStyle name="Header2" xfId="5"/>
    <cellStyle name="パーセント" xfId="2" builtinId="5"/>
    <cellStyle name="パーセント()" xfId="6"/>
    <cellStyle name="パーセント(0.00)" xfId="7"/>
    <cellStyle name="パーセント[0.00]" xfId="8"/>
    <cellStyle name="桁区切り" xfId="1" builtinId="6"/>
    <cellStyle name="桁区切り 2" xfId="3"/>
    <cellStyle name="桁区切り 3" xfId="9"/>
    <cellStyle name="見出し１" xfId="10"/>
    <cellStyle name="折り返し" xfId="11"/>
    <cellStyle name="標準" xfId="0" builtinId="0"/>
    <cellStyle name="標準 2" xfId="12"/>
    <cellStyle name="標準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447675</xdr:colOff>
      <xdr:row>1</xdr:row>
      <xdr:rowOff>0</xdr:rowOff>
    </xdr:from>
    <xdr:to>
      <xdr:col>8</xdr:col>
      <xdr:colOff>314325</xdr:colOff>
      <xdr:row>2</xdr:row>
      <xdr:rowOff>228600</xdr:rowOff>
    </xdr:to>
    <xdr:sp macro="" textlink="">
      <xdr:nvSpPr>
        <xdr:cNvPr id="2" name="AutoShape 4"/>
        <xdr:cNvSpPr>
          <a:spLocks noChangeArrowheads="1"/>
        </xdr:cNvSpPr>
      </xdr:nvSpPr>
      <xdr:spPr bwMode="auto">
        <a:xfrm>
          <a:off x="6448425" y="266700"/>
          <a:ext cx="1790700" cy="466725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2"/>
  <sheetViews>
    <sheetView tabSelected="1" topLeftCell="A19" zoomScale="75" zoomScaleNormal="60" workbookViewId="0">
      <selection activeCell="D44" sqref="D44"/>
    </sheetView>
  </sheetViews>
  <sheetFormatPr defaultRowHeight="13.5" x14ac:dyDescent="0.15"/>
  <cols>
    <col min="1" max="1" width="3.625" style="7" customWidth="1"/>
    <col min="2" max="2" width="24.625" style="7" customWidth="1"/>
    <col min="3" max="16" width="12.625" style="7" customWidth="1"/>
    <col min="17" max="17" width="2.25" style="7" customWidth="1"/>
    <col min="18" max="16384" width="9" style="7"/>
  </cols>
  <sheetData>
    <row r="1" spans="1:18" s="2" customFormat="1" ht="2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s="5" customFormat="1" ht="18.75" customHeight="1" x14ac:dyDescent="0.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  <c r="Q2" s="4"/>
      <c r="R2" s="4"/>
    </row>
    <row r="3" spans="1:18" s="5" customFormat="1" ht="18.75" customHeight="1" x14ac:dyDescent="0.1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4"/>
      <c r="Q3" s="4"/>
      <c r="R3" s="4"/>
    </row>
    <row r="4" spans="1:18" ht="24.75" customHeight="1" x14ac:dyDescent="0.15">
      <c r="A4" s="6" t="s">
        <v>3</v>
      </c>
      <c r="K4" s="8"/>
      <c r="L4" s="8"/>
      <c r="O4" s="9" t="s">
        <v>4</v>
      </c>
    </row>
    <row r="5" spans="1:18" s="4" customFormat="1" ht="27" x14ac:dyDescent="0.15">
      <c r="A5" s="10"/>
      <c r="B5" s="11"/>
      <c r="C5" s="10" t="s">
        <v>5</v>
      </c>
      <c r="D5" s="12" t="s">
        <v>6</v>
      </c>
      <c r="E5" s="13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  <c r="K5" s="10" t="s">
        <v>13</v>
      </c>
      <c r="L5" s="10" t="s">
        <v>14</v>
      </c>
      <c r="M5" s="10" t="s">
        <v>15</v>
      </c>
      <c r="N5" s="13" t="s">
        <v>16</v>
      </c>
      <c r="O5" s="14" t="s">
        <v>17</v>
      </c>
      <c r="P5" s="15"/>
    </row>
    <row r="6" spans="1:18" ht="26.25" customHeight="1" x14ac:dyDescent="0.15">
      <c r="A6" s="16"/>
      <c r="B6" s="17" t="s">
        <v>18</v>
      </c>
      <c r="C6" s="18">
        <f>SUM(E6:O6)</f>
        <v>4425212</v>
      </c>
      <c r="D6" s="19">
        <f>C6/C$23</f>
        <v>0.21480418757327263</v>
      </c>
      <c r="E6" s="20">
        <v>273369</v>
      </c>
      <c r="F6" s="20">
        <v>1011958</v>
      </c>
      <c r="G6" s="20">
        <v>647656</v>
      </c>
      <c r="H6" s="20">
        <v>632542</v>
      </c>
      <c r="I6" s="20">
        <v>191610</v>
      </c>
      <c r="J6" s="20">
        <v>585913</v>
      </c>
      <c r="K6" s="20">
        <v>856107</v>
      </c>
      <c r="L6" s="20">
        <v>226057</v>
      </c>
      <c r="M6" s="21"/>
      <c r="N6" s="21"/>
      <c r="O6" s="22">
        <v>0</v>
      </c>
      <c r="P6" s="23"/>
    </row>
    <row r="7" spans="1:18" ht="26.25" customHeight="1" x14ac:dyDescent="0.15">
      <c r="A7" s="16"/>
      <c r="B7" s="17" t="s">
        <v>19</v>
      </c>
      <c r="C7" s="18">
        <f>SUM(E7:O7)</f>
        <v>514923</v>
      </c>
      <c r="D7" s="19">
        <f>C7/C$23</f>
        <v>2.4994874071071004E-2</v>
      </c>
      <c r="E7" s="24">
        <v>35631</v>
      </c>
      <c r="F7" s="24">
        <v>114828</v>
      </c>
      <c r="G7" s="24">
        <v>82804</v>
      </c>
      <c r="H7" s="24">
        <v>76162</v>
      </c>
      <c r="I7" s="24">
        <v>23751</v>
      </c>
      <c r="J7" s="24">
        <v>74161</v>
      </c>
      <c r="K7" s="24">
        <v>100433</v>
      </c>
      <c r="L7" s="24">
        <v>7153</v>
      </c>
      <c r="M7" s="25"/>
      <c r="N7" s="25"/>
      <c r="O7" s="26">
        <v>0</v>
      </c>
      <c r="P7" s="23"/>
    </row>
    <row r="8" spans="1:18" ht="26.25" customHeight="1" thickBot="1" x14ac:dyDescent="0.2">
      <c r="A8" s="27" t="s">
        <v>20</v>
      </c>
      <c r="B8" s="28" t="s">
        <v>21</v>
      </c>
      <c r="C8" s="18">
        <f>SUM(E8:O8)</f>
        <v>253654</v>
      </c>
      <c r="D8" s="29">
        <f>C8/C$23</f>
        <v>1.2312617202229158E-2</v>
      </c>
      <c r="E8" s="24">
        <v>15726</v>
      </c>
      <c r="F8" s="24">
        <v>58009</v>
      </c>
      <c r="G8" s="24">
        <v>37265</v>
      </c>
      <c r="H8" s="24">
        <v>36328</v>
      </c>
      <c r="I8" s="24">
        <v>10963</v>
      </c>
      <c r="J8" s="24">
        <v>33485</v>
      </c>
      <c r="K8" s="24">
        <v>48922</v>
      </c>
      <c r="L8" s="24">
        <v>12956</v>
      </c>
      <c r="M8" s="25"/>
      <c r="N8" s="25"/>
      <c r="O8" s="26">
        <v>0</v>
      </c>
      <c r="P8" s="23"/>
    </row>
    <row r="9" spans="1:18" ht="26.25" customHeight="1" thickTop="1" x14ac:dyDescent="0.15">
      <c r="A9" s="30"/>
      <c r="B9" s="31" t="s">
        <v>22</v>
      </c>
      <c r="C9" s="32">
        <f t="shared" ref="C9:L9" si="0">SUM(C6:C8)</f>
        <v>5193789</v>
      </c>
      <c r="D9" s="33">
        <f t="shared" si="0"/>
        <v>0.25211167884657282</v>
      </c>
      <c r="E9" s="32">
        <f t="shared" si="0"/>
        <v>324726</v>
      </c>
      <c r="F9" s="32">
        <f t="shared" si="0"/>
        <v>1184795</v>
      </c>
      <c r="G9" s="32">
        <f t="shared" si="0"/>
        <v>767725</v>
      </c>
      <c r="H9" s="32">
        <f t="shared" si="0"/>
        <v>745032</v>
      </c>
      <c r="I9" s="32">
        <f t="shared" si="0"/>
        <v>226324</v>
      </c>
      <c r="J9" s="32">
        <f t="shared" si="0"/>
        <v>693559</v>
      </c>
      <c r="K9" s="32">
        <f t="shared" si="0"/>
        <v>1005462</v>
      </c>
      <c r="L9" s="32">
        <f t="shared" si="0"/>
        <v>246166</v>
      </c>
      <c r="M9" s="34"/>
      <c r="N9" s="34"/>
      <c r="O9" s="32">
        <f>SUM(O6:O8)</f>
        <v>0</v>
      </c>
      <c r="P9" s="23"/>
    </row>
    <row r="10" spans="1:18" ht="26.25" customHeight="1" x14ac:dyDescent="0.15">
      <c r="A10" s="35"/>
      <c r="B10" s="18" t="s">
        <v>23</v>
      </c>
      <c r="C10" s="18">
        <f>SUM(E10:O10)</f>
        <v>2073913</v>
      </c>
      <c r="D10" s="19">
        <f>C10/C$23</f>
        <v>0.1006697977549208</v>
      </c>
      <c r="E10" s="20">
        <v>145587</v>
      </c>
      <c r="F10" s="20">
        <v>600057</v>
      </c>
      <c r="G10" s="20">
        <v>263345</v>
      </c>
      <c r="H10" s="20">
        <v>450014</v>
      </c>
      <c r="I10" s="20">
        <v>63151</v>
      </c>
      <c r="J10" s="20">
        <v>57853</v>
      </c>
      <c r="K10" s="20">
        <v>479934</v>
      </c>
      <c r="L10" s="20">
        <v>13972</v>
      </c>
      <c r="M10" s="21"/>
      <c r="N10" s="21"/>
      <c r="O10" s="22">
        <v>0</v>
      </c>
      <c r="P10" s="23"/>
    </row>
    <row r="11" spans="1:18" ht="26.25" customHeight="1" x14ac:dyDescent="0.15">
      <c r="A11" s="36" t="s">
        <v>24</v>
      </c>
      <c r="B11" s="18" t="s">
        <v>25</v>
      </c>
      <c r="C11" s="18">
        <f>SUM(E11:O11)</f>
        <v>171030</v>
      </c>
      <c r="D11" s="19">
        <f>C11/C$23</f>
        <v>8.3019661432394247E-3</v>
      </c>
      <c r="E11" s="20">
        <v>123102</v>
      </c>
      <c r="F11" s="20">
        <v>24237</v>
      </c>
      <c r="G11" s="20">
        <v>2253</v>
      </c>
      <c r="H11" s="20">
        <v>11175</v>
      </c>
      <c r="I11" s="20">
        <v>3249</v>
      </c>
      <c r="J11" s="20">
        <v>4439</v>
      </c>
      <c r="K11" s="20">
        <v>2575</v>
      </c>
      <c r="L11" s="20">
        <v>0</v>
      </c>
      <c r="M11" s="21"/>
      <c r="N11" s="21"/>
      <c r="O11" s="21"/>
      <c r="P11" s="23"/>
    </row>
    <row r="12" spans="1:18" ht="26.25" customHeight="1" thickBot="1" x14ac:dyDescent="0.2">
      <c r="A12" s="37"/>
      <c r="B12" s="38" t="s">
        <v>26</v>
      </c>
      <c r="C12" s="38">
        <f>SUM(E12:O12)</f>
        <v>2018887</v>
      </c>
      <c r="D12" s="39">
        <f>C12/C$23</f>
        <v>9.7998781038567573E-2</v>
      </c>
      <c r="E12" s="40">
        <v>1177342</v>
      </c>
      <c r="F12" s="40">
        <v>335149</v>
      </c>
      <c r="G12" s="40">
        <v>50432</v>
      </c>
      <c r="H12" s="40">
        <v>182450</v>
      </c>
      <c r="I12" s="40">
        <v>101116</v>
      </c>
      <c r="J12" s="40">
        <v>92607</v>
      </c>
      <c r="K12" s="40">
        <v>79791</v>
      </c>
      <c r="L12" s="40">
        <v>0</v>
      </c>
      <c r="M12" s="41"/>
      <c r="N12" s="41"/>
      <c r="O12" s="41"/>
      <c r="P12" s="23"/>
    </row>
    <row r="13" spans="1:18" ht="26.25" customHeight="1" thickTop="1" x14ac:dyDescent="0.15">
      <c r="A13" s="30"/>
      <c r="B13" s="31" t="s">
        <v>22</v>
      </c>
      <c r="C13" s="30">
        <f t="shared" ref="C13:M13" si="1">SUM(C10:C12)</f>
        <v>4263830</v>
      </c>
      <c r="D13" s="42">
        <f t="shared" si="1"/>
        <v>0.20697054493672778</v>
      </c>
      <c r="E13" s="30">
        <f t="shared" si="1"/>
        <v>1446031</v>
      </c>
      <c r="F13" s="30">
        <f t="shared" si="1"/>
        <v>959443</v>
      </c>
      <c r="G13" s="30">
        <f t="shared" si="1"/>
        <v>316030</v>
      </c>
      <c r="H13" s="30">
        <f t="shared" si="1"/>
        <v>643639</v>
      </c>
      <c r="I13" s="30">
        <f t="shared" si="1"/>
        <v>167516</v>
      </c>
      <c r="J13" s="30">
        <f t="shared" si="1"/>
        <v>154899</v>
      </c>
      <c r="K13" s="30">
        <f t="shared" si="1"/>
        <v>562300</v>
      </c>
      <c r="L13" s="30">
        <f t="shared" si="1"/>
        <v>13972</v>
      </c>
      <c r="M13" s="30">
        <f t="shared" si="1"/>
        <v>0</v>
      </c>
      <c r="N13" s="43"/>
      <c r="O13" s="30">
        <f>SUM(O10:O12)</f>
        <v>0</v>
      </c>
      <c r="P13" s="23"/>
    </row>
    <row r="14" spans="1:18" ht="26.25" customHeight="1" x14ac:dyDescent="0.15">
      <c r="A14" s="35"/>
      <c r="B14" s="44" t="s">
        <v>27</v>
      </c>
      <c r="C14" s="18">
        <f>SUM(E14:O14)</f>
        <v>3669914</v>
      </c>
      <c r="D14" s="19">
        <f>C14/C$23</f>
        <v>0.17814127215459491</v>
      </c>
      <c r="E14" s="45"/>
      <c r="F14" s="20">
        <v>38105</v>
      </c>
      <c r="G14" s="20">
        <v>3520886</v>
      </c>
      <c r="H14" s="20">
        <v>110923</v>
      </c>
      <c r="I14" s="45"/>
      <c r="J14" s="45"/>
      <c r="K14" s="45"/>
      <c r="L14" s="45"/>
      <c r="M14" s="21"/>
      <c r="N14" s="21"/>
      <c r="O14" s="21"/>
      <c r="P14" s="23"/>
    </row>
    <row r="15" spans="1:18" ht="26.25" customHeight="1" x14ac:dyDescent="0.15">
      <c r="A15" s="27"/>
      <c r="B15" s="44" t="s">
        <v>28</v>
      </c>
      <c r="C15" s="18">
        <f>SUM(E15:O15)</f>
        <v>2201358</v>
      </c>
      <c r="D15" s="19">
        <f>C15/C$23</f>
        <v>0.10685610469010848</v>
      </c>
      <c r="E15" s="20">
        <v>29274</v>
      </c>
      <c r="F15" s="20">
        <v>116266</v>
      </c>
      <c r="G15" s="20">
        <v>272335</v>
      </c>
      <c r="H15" s="20">
        <v>354934</v>
      </c>
      <c r="I15" s="20">
        <v>210808</v>
      </c>
      <c r="J15" s="20">
        <v>19183</v>
      </c>
      <c r="K15" s="20">
        <v>1197825</v>
      </c>
      <c r="L15" s="20">
        <v>733</v>
      </c>
      <c r="M15" s="21"/>
      <c r="N15" s="21"/>
      <c r="O15" s="22">
        <v>0</v>
      </c>
      <c r="P15" s="23"/>
    </row>
    <row r="16" spans="1:18" ht="26.25" customHeight="1" x14ac:dyDescent="0.15">
      <c r="A16" s="27" t="s">
        <v>29</v>
      </c>
      <c r="B16" s="44" t="s">
        <v>30</v>
      </c>
      <c r="C16" s="18">
        <f>SUM(E16:O16)</f>
        <v>3842836</v>
      </c>
      <c r="D16" s="19">
        <f>C16/C$23</f>
        <v>0.18653507785781218</v>
      </c>
      <c r="E16" s="20">
        <v>1993214</v>
      </c>
      <c r="F16" s="20">
        <v>0</v>
      </c>
      <c r="G16" s="20">
        <v>1842166</v>
      </c>
      <c r="H16" s="20">
        <v>0</v>
      </c>
      <c r="I16" s="20">
        <v>0</v>
      </c>
      <c r="J16" s="20">
        <v>7456</v>
      </c>
      <c r="K16" s="20">
        <v>0</v>
      </c>
      <c r="L16" s="20">
        <v>0</v>
      </c>
      <c r="M16" s="21"/>
      <c r="N16" s="21"/>
      <c r="O16" s="22">
        <v>0</v>
      </c>
      <c r="P16" s="23"/>
    </row>
    <row r="17" spans="1:16" ht="27" customHeight="1" thickBot="1" x14ac:dyDescent="0.2">
      <c r="A17" s="35"/>
      <c r="B17" s="46" t="s">
        <v>31</v>
      </c>
      <c r="C17" s="18">
        <f>SUM(E17:O17)</f>
        <v>311016</v>
      </c>
      <c r="D17" s="19">
        <f>C17/C$23</f>
        <v>1.5097025679738951E-2</v>
      </c>
      <c r="E17" s="20">
        <v>34434</v>
      </c>
      <c r="F17" s="20">
        <v>1402</v>
      </c>
      <c r="G17" s="20">
        <v>7661</v>
      </c>
      <c r="H17" s="20">
        <v>55467</v>
      </c>
      <c r="I17" s="20">
        <v>210594</v>
      </c>
      <c r="J17" s="20">
        <v>0</v>
      </c>
      <c r="K17" s="20">
        <v>1458</v>
      </c>
      <c r="L17" s="20">
        <v>0</v>
      </c>
      <c r="M17" s="41"/>
      <c r="N17" s="21"/>
      <c r="O17" s="22">
        <v>0</v>
      </c>
      <c r="P17" s="23"/>
    </row>
    <row r="18" spans="1:16" ht="26.85" customHeight="1" thickTop="1" x14ac:dyDescent="0.15">
      <c r="A18" s="30"/>
      <c r="B18" s="31" t="s">
        <v>22</v>
      </c>
      <c r="C18" s="32">
        <f t="shared" ref="C18:L18" si="2">SUM(C14:C17)</f>
        <v>10025124</v>
      </c>
      <c r="D18" s="33">
        <f t="shared" si="2"/>
        <v>0.48662948038225456</v>
      </c>
      <c r="E18" s="32">
        <f t="shared" si="2"/>
        <v>2056922</v>
      </c>
      <c r="F18" s="32">
        <f t="shared" si="2"/>
        <v>155773</v>
      </c>
      <c r="G18" s="32">
        <f t="shared" si="2"/>
        <v>5643048</v>
      </c>
      <c r="H18" s="32">
        <f t="shared" si="2"/>
        <v>521324</v>
      </c>
      <c r="I18" s="32">
        <f t="shared" si="2"/>
        <v>421402</v>
      </c>
      <c r="J18" s="32">
        <f t="shared" si="2"/>
        <v>26639</v>
      </c>
      <c r="K18" s="32">
        <f t="shared" si="2"/>
        <v>1199283</v>
      </c>
      <c r="L18" s="32">
        <f t="shared" si="2"/>
        <v>733</v>
      </c>
      <c r="M18" s="34"/>
      <c r="N18" s="34"/>
      <c r="O18" s="32">
        <f>SUM(O14:O17)</f>
        <v>0</v>
      </c>
      <c r="P18" s="23"/>
    </row>
    <row r="19" spans="1:16" ht="26.85" customHeight="1" x14ac:dyDescent="0.15">
      <c r="A19" s="47" t="s">
        <v>32</v>
      </c>
      <c r="B19" s="18" t="s">
        <v>33</v>
      </c>
      <c r="C19" s="18">
        <f>SUM(E19:O19)</f>
        <v>366483</v>
      </c>
      <c r="D19" s="19">
        <f>C19/C$23</f>
        <v>1.7789448974289971E-2</v>
      </c>
      <c r="E19" s="21"/>
      <c r="F19" s="21"/>
      <c r="G19" s="21"/>
      <c r="H19" s="21"/>
      <c r="I19" s="21"/>
      <c r="J19" s="21"/>
      <c r="K19" s="21"/>
      <c r="L19" s="21"/>
      <c r="M19" s="22">
        <v>366483</v>
      </c>
      <c r="N19" s="21"/>
      <c r="O19" s="21"/>
      <c r="P19" s="23"/>
    </row>
    <row r="20" spans="1:16" ht="26.85" customHeight="1" x14ac:dyDescent="0.15">
      <c r="A20" s="36"/>
      <c r="B20" s="48" t="s">
        <v>34</v>
      </c>
      <c r="C20" s="48">
        <f>N20</f>
        <v>129079</v>
      </c>
      <c r="D20" s="29">
        <f>C20/C$23</f>
        <v>6.2656229188048978E-3</v>
      </c>
      <c r="E20" s="25"/>
      <c r="F20" s="25"/>
      <c r="G20" s="25"/>
      <c r="H20" s="25"/>
      <c r="I20" s="25"/>
      <c r="J20" s="25"/>
      <c r="K20" s="25"/>
      <c r="L20" s="25"/>
      <c r="M20" s="25"/>
      <c r="N20" s="26">
        <v>129079</v>
      </c>
      <c r="O20" s="25"/>
      <c r="P20" s="23"/>
    </row>
    <row r="21" spans="1:16" ht="26.85" customHeight="1" thickBot="1" x14ac:dyDescent="0.2">
      <c r="A21" s="36"/>
      <c r="B21" s="38" t="s">
        <v>35</v>
      </c>
      <c r="C21" s="38">
        <f>SUM(E21:O21)</f>
        <v>622839</v>
      </c>
      <c r="D21" s="39">
        <f>C21/C$23</f>
        <v>3.0233223941350054E-2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1"/>
      <c r="N21" s="41"/>
      <c r="O21" s="49">
        <v>622839</v>
      </c>
      <c r="P21" s="23"/>
    </row>
    <row r="22" spans="1:16" ht="26.85" customHeight="1" thickTop="1" x14ac:dyDescent="0.15">
      <c r="A22" s="30"/>
      <c r="B22" s="50" t="s">
        <v>22</v>
      </c>
      <c r="C22" s="30">
        <f t="shared" ref="C22:N22" si="3">SUM(C19:C21)</f>
        <v>1118401</v>
      </c>
      <c r="D22" s="42">
        <f t="shared" si="3"/>
        <v>5.4288295834444923E-2</v>
      </c>
      <c r="E22" s="30">
        <f t="shared" si="3"/>
        <v>0</v>
      </c>
      <c r="F22" s="30">
        <f t="shared" si="3"/>
        <v>0</v>
      </c>
      <c r="G22" s="30">
        <f t="shared" si="3"/>
        <v>0</v>
      </c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  <c r="M22" s="30">
        <f t="shared" si="3"/>
        <v>366483</v>
      </c>
      <c r="N22" s="30">
        <f t="shared" si="3"/>
        <v>129079</v>
      </c>
      <c r="O22" s="32">
        <f>SUM(O19:O21)</f>
        <v>622839</v>
      </c>
      <c r="P22" s="23"/>
    </row>
    <row r="23" spans="1:16" ht="26.85" customHeight="1" x14ac:dyDescent="0.15">
      <c r="A23" s="51" t="s">
        <v>36</v>
      </c>
      <c r="B23" s="52"/>
      <c r="C23" s="18">
        <f>C9+C13+C18+C22</f>
        <v>20601144</v>
      </c>
      <c r="D23" s="25"/>
      <c r="E23" s="18">
        <f t="shared" ref="E23:O23" si="4">E9+E13+E18+E22</f>
        <v>3827679</v>
      </c>
      <c r="F23" s="18">
        <f t="shared" si="4"/>
        <v>2300011</v>
      </c>
      <c r="G23" s="18">
        <f t="shared" si="4"/>
        <v>6726803</v>
      </c>
      <c r="H23" s="18">
        <f t="shared" si="4"/>
        <v>1909995</v>
      </c>
      <c r="I23" s="18">
        <f t="shared" si="4"/>
        <v>815242</v>
      </c>
      <c r="J23" s="18">
        <f t="shared" si="4"/>
        <v>875097</v>
      </c>
      <c r="K23" s="18">
        <f t="shared" si="4"/>
        <v>2767045</v>
      </c>
      <c r="L23" s="18">
        <f t="shared" si="4"/>
        <v>260871</v>
      </c>
      <c r="M23" s="18">
        <f t="shared" si="4"/>
        <v>366483</v>
      </c>
      <c r="N23" s="18">
        <f t="shared" si="4"/>
        <v>129079</v>
      </c>
      <c r="O23" s="18">
        <f t="shared" si="4"/>
        <v>622839</v>
      </c>
      <c r="P23" s="23"/>
    </row>
    <row r="24" spans="1:16" ht="26.85" customHeight="1" x14ac:dyDescent="0.15">
      <c r="A24" s="53"/>
      <c r="B24" s="54" t="s">
        <v>37</v>
      </c>
      <c r="C24" s="21"/>
      <c r="D24" s="21"/>
      <c r="E24" s="19">
        <f t="shared" ref="E24:O24" si="5">IF($C23=0,0,E23/$C23)</f>
        <v>0.18579934201712292</v>
      </c>
      <c r="F24" s="19">
        <f t="shared" si="5"/>
        <v>0.11164481933624656</v>
      </c>
      <c r="G24" s="19">
        <f t="shared" si="5"/>
        <v>0.32652570167947953</v>
      </c>
      <c r="H24" s="19">
        <f t="shared" si="5"/>
        <v>9.2713055158490223E-2</v>
      </c>
      <c r="I24" s="19">
        <f t="shared" si="5"/>
        <v>3.957265674178094E-2</v>
      </c>
      <c r="J24" s="19">
        <f t="shared" si="5"/>
        <v>4.247807791644969E-2</v>
      </c>
      <c r="K24" s="19">
        <f t="shared" si="5"/>
        <v>0.13431511376261435</v>
      </c>
      <c r="L24" s="19">
        <f t="shared" si="5"/>
        <v>1.2662937553370822E-2</v>
      </c>
      <c r="M24" s="19">
        <f t="shared" si="5"/>
        <v>1.7789448974289971E-2</v>
      </c>
      <c r="N24" s="19">
        <f t="shared" si="5"/>
        <v>6.2656229188048978E-3</v>
      </c>
      <c r="O24" s="19">
        <f t="shared" si="5"/>
        <v>3.0233223941350054E-2</v>
      </c>
      <c r="P24" s="55"/>
    </row>
    <row r="25" spans="1:16" x14ac:dyDescent="0.15">
      <c r="D25" s="56"/>
    </row>
    <row r="26" spans="1:16" ht="27" x14ac:dyDescent="0.15">
      <c r="A26" s="6" t="s">
        <v>38</v>
      </c>
      <c r="K26" s="8"/>
      <c r="L26" s="8"/>
      <c r="P26" s="13" t="s">
        <v>39</v>
      </c>
    </row>
    <row r="27" spans="1:16" ht="26.85" customHeight="1" x14ac:dyDescent="0.15">
      <c r="A27" s="57" t="s">
        <v>20</v>
      </c>
      <c r="B27" s="58" t="s">
        <v>40</v>
      </c>
      <c r="C27" s="18">
        <f>SUM(E27:P27)</f>
        <v>702907</v>
      </c>
      <c r="D27" s="21"/>
      <c r="E27" s="20">
        <v>194310</v>
      </c>
      <c r="F27" s="20">
        <v>53205</v>
      </c>
      <c r="G27" s="20">
        <v>112027</v>
      </c>
      <c r="H27" s="20">
        <v>227225</v>
      </c>
      <c r="I27" s="20">
        <v>5622</v>
      </c>
      <c r="J27" s="20">
        <v>22131</v>
      </c>
      <c r="K27" s="20">
        <v>33457</v>
      </c>
      <c r="L27" s="22">
        <v>0</v>
      </c>
      <c r="M27" s="22">
        <v>0</v>
      </c>
      <c r="N27" s="21"/>
      <c r="O27" s="22">
        <v>0</v>
      </c>
      <c r="P27" s="22">
        <v>54930</v>
      </c>
    </row>
    <row r="28" spans="1:16" ht="26.85" customHeight="1" thickBot="1" x14ac:dyDescent="0.2">
      <c r="A28" s="59" t="s">
        <v>24</v>
      </c>
      <c r="B28" s="60" t="s">
        <v>41</v>
      </c>
      <c r="C28" s="38">
        <f>SUM(E28:P28)</f>
        <v>369850</v>
      </c>
      <c r="D28" s="41"/>
      <c r="E28" s="40">
        <v>3652</v>
      </c>
      <c r="F28" s="40">
        <v>2275</v>
      </c>
      <c r="G28" s="40">
        <v>218031</v>
      </c>
      <c r="H28" s="40">
        <v>250</v>
      </c>
      <c r="I28" s="40">
        <v>0</v>
      </c>
      <c r="J28" s="40">
        <v>141669</v>
      </c>
      <c r="K28" s="40">
        <v>3973</v>
      </c>
      <c r="L28" s="49">
        <v>0</v>
      </c>
      <c r="M28" s="49">
        <v>0</v>
      </c>
      <c r="N28" s="41"/>
      <c r="O28" s="49">
        <v>0</v>
      </c>
      <c r="P28" s="49">
        <v>0</v>
      </c>
    </row>
    <row r="29" spans="1:16" ht="26.85" customHeight="1" thickTop="1" x14ac:dyDescent="0.15">
      <c r="A29" s="61" t="s">
        <v>42</v>
      </c>
      <c r="B29" s="62"/>
      <c r="C29" s="30">
        <f>SUM(E29:P29)</f>
        <v>1072757</v>
      </c>
      <c r="D29" s="43"/>
      <c r="E29" s="30">
        <f t="shared" ref="E29:M29" si="6">E27+E28</f>
        <v>197962</v>
      </c>
      <c r="F29" s="30">
        <f t="shared" si="6"/>
        <v>55480</v>
      </c>
      <c r="G29" s="30">
        <f t="shared" si="6"/>
        <v>330058</v>
      </c>
      <c r="H29" s="30">
        <f t="shared" si="6"/>
        <v>227475</v>
      </c>
      <c r="I29" s="30">
        <f t="shared" si="6"/>
        <v>5622</v>
      </c>
      <c r="J29" s="30">
        <f t="shared" si="6"/>
        <v>163800</v>
      </c>
      <c r="K29" s="30">
        <f t="shared" si="6"/>
        <v>37430</v>
      </c>
      <c r="L29" s="30">
        <f t="shared" si="6"/>
        <v>0</v>
      </c>
      <c r="M29" s="30">
        <f t="shared" si="6"/>
        <v>0</v>
      </c>
      <c r="N29" s="43"/>
      <c r="O29" s="30">
        <f>O27+O28</f>
        <v>0</v>
      </c>
      <c r="P29" s="30">
        <f>P27+P28</f>
        <v>54930</v>
      </c>
    </row>
    <row r="30" spans="1:16" ht="26.85" customHeight="1" x14ac:dyDescent="0.15">
      <c r="A30" s="63" t="s">
        <v>43</v>
      </c>
      <c r="B30" s="64"/>
      <c r="C30" s="65">
        <f>C29/C23</f>
        <v>5.2072690720476496E-2</v>
      </c>
      <c r="D30" s="21"/>
      <c r="E30" s="19">
        <f t="shared" ref="E30:M30" si="7">IF(E23=0,0,E29/E23)</f>
        <v>5.1718547976463018E-2</v>
      </c>
      <c r="F30" s="19">
        <f t="shared" si="7"/>
        <v>2.4121623766147206E-2</v>
      </c>
      <c r="G30" s="19">
        <f t="shared" si="7"/>
        <v>4.9066101683072925E-2</v>
      </c>
      <c r="H30" s="19">
        <f t="shared" si="7"/>
        <v>0.11909717041144087</v>
      </c>
      <c r="I30" s="19">
        <f t="shared" si="7"/>
        <v>6.8961118293709104E-3</v>
      </c>
      <c r="J30" s="19">
        <f t="shared" si="7"/>
        <v>0.18717924984316026</v>
      </c>
      <c r="K30" s="19">
        <f t="shared" si="7"/>
        <v>1.3527065877136079E-2</v>
      </c>
      <c r="L30" s="19">
        <f t="shared" si="7"/>
        <v>0</v>
      </c>
      <c r="M30" s="19">
        <f t="shared" si="7"/>
        <v>0</v>
      </c>
      <c r="N30" s="21"/>
      <c r="O30" s="19">
        <f>IF(O23=0,0,O29/O23)</f>
        <v>0</v>
      </c>
      <c r="P30" s="21"/>
    </row>
    <row r="31" spans="1:16" x14ac:dyDescent="0.15">
      <c r="D31" s="56"/>
    </row>
    <row r="32" spans="1:16" ht="26.85" customHeight="1" x14ac:dyDescent="0.15">
      <c r="A32" s="66" t="s">
        <v>44</v>
      </c>
      <c r="B32" s="67"/>
      <c r="C32" s="18">
        <f>SUM(E32:P32)</f>
        <v>19528387</v>
      </c>
      <c r="D32" s="21"/>
      <c r="E32" s="18">
        <f t="shared" ref="E32:N32" si="8">E23-E29</f>
        <v>3629717</v>
      </c>
      <c r="F32" s="18">
        <f t="shared" si="8"/>
        <v>2244531</v>
      </c>
      <c r="G32" s="18">
        <f t="shared" si="8"/>
        <v>6396745</v>
      </c>
      <c r="H32" s="18">
        <f t="shared" si="8"/>
        <v>1682520</v>
      </c>
      <c r="I32" s="18">
        <f t="shared" si="8"/>
        <v>809620</v>
      </c>
      <c r="J32" s="18">
        <f t="shared" si="8"/>
        <v>711297</v>
      </c>
      <c r="K32" s="18">
        <f t="shared" si="8"/>
        <v>2729615</v>
      </c>
      <c r="L32" s="18">
        <f>L23-L29</f>
        <v>260871</v>
      </c>
      <c r="M32" s="18">
        <f t="shared" si="8"/>
        <v>366483</v>
      </c>
      <c r="N32" s="18">
        <f t="shared" si="8"/>
        <v>129079</v>
      </c>
      <c r="O32" s="18">
        <f>O23-O29</f>
        <v>622839</v>
      </c>
      <c r="P32" s="18">
        <f>P23-P29</f>
        <v>-54930</v>
      </c>
    </row>
  </sheetData>
  <mergeCells count="8">
    <mergeCell ref="A29:B29"/>
    <mergeCell ref="A32:B32"/>
    <mergeCell ref="A1:O1"/>
    <mergeCell ref="A2:O2"/>
    <mergeCell ref="A3:O3"/>
    <mergeCell ref="A11:A12"/>
    <mergeCell ref="A19:A21"/>
    <mergeCell ref="A23:B23"/>
  </mergeCells>
  <phoneticPr fontId="3"/>
  <printOptions horizontalCentered="1" gridLinesSet="0"/>
  <pageMargins left="0.62992125984251968" right="0.55118110236220474" top="0.72" bottom="0.51181102362204722" header="0.59055118110236227" footer="0.39370078740157483"/>
  <pageSetup paperSize="9" scale="66" orientation="landscape" r:id="rId1"/>
  <headerFooter alignWithMargins="0">
    <oddHeader>&amp;L&amp;14&amp;A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１－２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議会</dc:creator>
  <cp:lastModifiedBy>議会</cp:lastModifiedBy>
  <dcterms:created xsi:type="dcterms:W3CDTF">2012-11-05T02:48:00Z</dcterms:created>
  <dcterms:modified xsi:type="dcterms:W3CDTF">2012-11-05T02:48:21Z</dcterms:modified>
</cp:coreProperties>
</file>